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N:\NOVIS_HQ\016 - Účtovníctvo\101 - Accounting\Vyúčtovania ZAM\01 Novy formular\"/>
    </mc:Choice>
  </mc:AlternateContent>
  <xr:revisionPtr revIDLastSave="0" documentId="13_ncr:1_{FF777CF7-34BE-40D0-B724-4342CB4FA078}" xr6:coauthVersionLast="37" xr6:coauthVersionMax="37" xr10:uidLastSave="{00000000-0000-0000-0000-000000000000}"/>
  <bookViews>
    <workbookView xWindow="0" yWindow="0" windowWidth="28800" windowHeight="12030" xr2:uid="{00000000-000D-0000-FFFF-FFFF00000000}"/>
  </bookViews>
  <sheets>
    <sheet name="vyuctovanie" sheetId="1" r:id="rId1"/>
    <sheet name="data" sheetId="2" state="veryHidden" r:id="rId2"/>
  </sheets>
  <definedNames>
    <definedName name="_xlnm._FilterDatabase" localSheetId="0" hidden="1">vyuctovanie!$L$12:$AY$102</definedName>
    <definedName name="cislo_uctu">vyuctovanie!#REF!</definedName>
    <definedName name="_xlnm.Print_Area" localSheetId="0">vyuctovanie!$A$1:$I$81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1" l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B9" i="1" l="1"/>
  <c r="B8" i="1"/>
  <c r="B7" i="1"/>
  <c r="J14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L68" i="1" l="1"/>
  <c r="L69" i="1" l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C6" i="1" l="1"/>
  <c r="O103" i="1" l="1"/>
  <c r="S103" i="1" s="1"/>
  <c r="T103" i="1" s="1"/>
  <c r="U103" i="1" s="1"/>
  <c r="O104" i="1"/>
  <c r="S104" i="1" s="1"/>
  <c r="T104" i="1" s="1"/>
  <c r="U104" i="1" s="1"/>
  <c r="O105" i="1"/>
  <c r="S105" i="1" s="1"/>
  <c r="T105" i="1" s="1"/>
  <c r="U105" i="1" s="1"/>
  <c r="O106" i="1"/>
  <c r="S106" i="1" s="1"/>
  <c r="T106" i="1" s="1"/>
  <c r="U106" i="1" s="1"/>
  <c r="O107" i="1"/>
  <c r="S107" i="1" s="1"/>
  <c r="T107" i="1" s="1"/>
  <c r="U107" i="1" s="1"/>
  <c r="O108" i="1"/>
  <c r="S108" i="1" s="1"/>
  <c r="T108" i="1" s="1"/>
  <c r="U108" i="1" s="1"/>
  <c r="O109" i="1"/>
  <c r="S109" i="1" s="1"/>
  <c r="T109" i="1" s="1"/>
  <c r="U109" i="1" s="1"/>
  <c r="O110" i="1"/>
  <c r="S110" i="1" s="1"/>
  <c r="T110" i="1" s="1"/>
  <c r="U110" i="1" s="1"/>
  <c r="O111" i="1"/>
  <c r="S111" i="1" s="1"/>
  <c r="T111" i="1" s="1"/>
  <c r="U111" i="1" s="1"/>
  <c r="O112" i="1"/>
  <c r="S112" i="1" s="1"/>
  <c r="T112" i="1" s="1"/>
  <c r="U112" i="1" s="1"/>
  <c r="O113" i="1"/>
  <c r="S113" i="1" s="1"/>
  <c r="T113" i="1" s="1"/>
  <c r="U113" i="1" s="1"/>
  <c r="O114" i="1"/>
  <c r="S114" i="1" s="1"/>
  <c r="T114" i="1" s="1"/>
  <c r="U114" i="1" s="1"/>
  <c r="O115" i="1"/>
  <c r="S115" i="1" s="1"/>
  <c r="T115" i="1" s="1"/>
  <c r="U115" i="1" s="1"/>
  <c r="O116" i="1"/>
  <c r="S116" i="1" s="1"/>
  <c r="T116" i="1" s="1"/>
  <c r="U116" i="1" s="1"/>
  <c r="O117" i="1"/>
  <c r="S117" i="1" s="1"/>
  <c r="T117" i="1" s="1"/>
  <c r="U117" i="1" s="1"/>
  <c r="O118" i="1"/>
  <c r="S118" i="1" s="1"/>
  <c r="T118" i="1" s="1"/>
  <c r="U118" i="1" s="1"/>
  <c r="O119" i="1"/>
  <c r="S119" i="1" s="1"/>
  <c r="T119" i="1" s="1"/>
  <c r="U119" i="1" s="1"/>
  <c r="O120" i="1"/>
  <c r="S120" i="1" s="1"/>
  <c r="T120" i="1" s="1"/>
  <c r="U120" i="1" s="1"/>
  <c r="O121" i="1"/>
  <c r="S121" i="1" s="1"/>
  <c r="T121" i="1" s="1"/>
  <c r="U121" i="1" s="1"/>
  <c r="O122" i="1"/>
  <c r="S122" i="1" s="1"/>
  <c r="T122" i="1" s="1"/>
  <c r="U122" i="1" s="1"/>
  <c r="L37" i="1"/>
  <c r="N37" i="1"/>
  <c r="S37" i="1" s="1"/>
  <c r="T37" i="1" s="1"/>
  <c r="U37" i="1" s="1"/>
  <c r="L38" i="1"/>
  <c r="N38" i="1"/>
  <c r="S38" i="1" s="1"/>
  <c r="T38" i="1" s="1"/>
  <c r="U38" i="1" s="1"/>
  <c r="L39" i="1"/>
  <c r="N39" i="1"/>
  <c r="S39" i="1" s="1"/>
  <c r="T39" i="1" s="1"/>
  <c r="U39" i="1" s="1"/>
  <c r="L40" i="1"/>
  <c r="N40" i="1"/>
  <c r="S40" i="1" s="1"/>
  <c r="T40" i="1" s="1"/>
  <c r="U40" i="1" s="1"/>
  <c r="L41" i="1"/>
  <c r="N41" i="1"/>
  <c r="S41" i="1" s="1"/>
  <c r="T41" i="1" s="1"/>
  <c r="U41" i="1" s="1"/>
  <c r="L42" i="1"/>
  <c r="N42" i="1"/>
  <c r="S42" i="1" s="1"/>
  <c r="T42" i="1" s="1"/>
  <c r="U42" i="1" s="1"/>
  <c r="L43" i="1"/>
  <c r="N43" i="1"/>
  <c r="S43" i="1" s="1"/>
  <c r="T43" i="1" s="1"/>
  <c r="U43" i="1" s="1"/>
  <c r="L44" i="1"/>
  <c r="N44" i="1"/>
  <c r="S44" i="1" s="1"/>
  <c r="T44" i="1" s="1"/>
  <c r="U44" i="1" s="1"/>
  <c r="L45" i="1"/>
  <c r="N45" i="1"/>
  <c r="S45" i="1" s="1"/>
  <c r="T45" i="1" s="1"/>
  <c r="U45" i="1" s="1"/>
  <c r="L46" i="1"/>
  <c r="N46" i="1"/>
  <c r="S46" i="1" s="1"/>
  <c r="T46" i="1" s="1"/>
  <c r="U46" i="1" s="1"/>
  <c r="L47" i="1"/>
  <c r="N47" i="1"/>
  <c r="S47" i="1" s="1"/>
  <c r="T47" i="1" s="1"/>
  <c r="U47" i="1" s="1"/>
  <c r="L48" i="1"/>
  <c r="N48" i="1"/>
  <c r="S48" i="1" s="1"/>
  <c r="T48" i="1" s="1"/>
  <c r="U48" i="1" s="1"/>
  <c r="L49" i="1"/>
  <c r="N49" i="1"/>
  <c r="S49" i="1" s="1"/>
  <c r="T49" i="1" s="1"/>
  <c r="U49" i="1" s="1"/>
  <c r="L50" i="1"/>
  <c r="N50" i="1"/>
  <c r="S50" i="1" s="1"/>
  <c r="T50" i="1" s="1"/>
  <c r="U50" i="1" s="1"/>
  <c r="L51" i="1"/>
  <c r="N51" i="1"/>
  <c r="S51" i="1" s="1"/>
  <c r="T51" i="1" s="1"/>
  <c r="U51" i="1" s="1"/>
  <c r="L52" i="1"/>
  <c r="N52" i="1"/>
  <c r="S52" i="1" s="1"/>
  <c r="T52" i="1" s="1"/>
  <c r="U52" i="1" s="1"/>
  <c r="L53" i="1"/>
  <c r="N53" i="1"/>
  <c r="S53" i="1" s="1"/>
  <c r="T53" i="1" s="1"/>
  <c r="U53" i="1" s="1"/>
  <c r="L54" i="1"/>
  <c r="N54" i="1"/>
  <c r="S54" i="1" s="1"/>
  <c r="T54" i="1" s="1"/>
  <c r="U54" i="1" s="1"/>
  <c r="L55" i="1"/>
  <c r="N55" i="1"/>
  <c r="S55" i="1" s="1"/>
  <c r="T55" i="1" s="1"/>
  <c r="U55" i="1" s="1"/>
  <c r="L56" i="1"/>
  <c r="N56" i="1"/>
  <c r="S56" i="1" s="1"/>
  <c r="T56" i="1" s="1"/>
  <c r="U56" i="1" s="1"/>
  <c r="N14" i="1" l="1"/>
  <c r="O69" i="1" s="1"/>
  <c r="N15" i="1"/>
  <c r="O70" i="1" s="1"/>
  <c r="N16" i="1"/>
  <c r="O71" i="1" s="1"/>
  <c r="N17" i="1"/>
  <c r="O72" i="1" s="1"/>
  <c r="N18" i="1"/>
  <c r="O73" i="1" s="1"/>
  <c r="N19" i="1"/>
  <c r="O74" i="1" s="1"/>
  <c r="N20" i="1"/>
  <c r="O75" i="1" s="1"/>
  <c r="N21" i="1"/>
  <c r="O76" i="1" s="1"/>
  <c r="N22" i="1"/>
  <c r="O77" i="1" s="1"/>
  <c r="N23" i="1"/>
  <c r="O78" i="1" s="1"/>
  <c r="N24" i="1"/>
  <c r="O79" i="1" s="1"/>
  <c r="N25" i="1"/>
  <c r="O80" i="1" s="1"/>
  <c r="N26" i="1"/>
  <c r="O81" i="1" s="1"/>
  <c r="N27" i="1"/>
  <c r="O82" i="1" s="1"/>
  <c r="N28" i="1"/>
  <c r="O83" i="1" s="1"/>
  <c r="N29" i="1"/>
  <c r="O84" i="1" s="1"/>
  <c r="N30" i="1"/>
  <c r="O85" i="1" s="1"/>
  <c r="N31" i="1"/>
  <c r="O86" i="1" s="1"/>
  <c r="N32" i="1"/>
  <c r="O87" i="1" s="1"/>
  <c r="N33" i="1"/>
  <c r="O88" i="1" s="1"/>
  <c r="N34" i="1"/>
  <c r="O89" i="1" s="1"/>
  <c r="N35" i="1"/>
  <c r="O90" i="1" s="1"/>
  <c r="N36" i="1"/>
  <c r="O91" i="1" s="1"/>
  <c r="N57" i="1"/>
  <c r="O92" i="1" s="1"/>
  <c r="N58" i="1"/>
  <c r="O93" i="1" s="1"/>
  <c r="N59" i="1"/>
  <c r="O94" i="1" s="1"/>
  <c r="N60" i="1"/>
  <c r="O95" i="1" s="1"/>
  <c r="N61" i="1"/>
  <c r="O96" i="1" s="1"/>
  <c r="N62" i="1"/>
  <c r="O97" i="1" s="1"/>
  <c r="N63" i="1"/>
  <c r="O98" i="1" s="1"/>
  <c r="N64" i="1"/>
  <c r="O99" i="1" s="1"/>
  <c r="N65" i="1"/>
  <c r="O100" i="1" s="1"/>
  <c r="N66" i="1"/>
  <c r="O101" i="1" s="1"/>
  <c r="N67" i="1"/>
  <c r="O102" i="1" s="1"/>
  <c r="N13" i="1"/>
  <c r="O68" i="1" s="1"/>
  <c r="L14" i="1" l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57" i="1"/>
  <c r="L58" i="1"/>
  <c r="L59" i="1"/>
  <c r="L60" i="1"/>
  <c r="L61" i="1"/>
  <c r="L62" i="1"/>
  <c r="L63" i="1"/>
  <c r="L64" i="1"/>
  <c r="L65" i="1"/>
  <c r="L66" i="1"/>
  <c r="L67" i="1"/>
  <c r="L13" i="1"/>
  <c r="J57" i="1" l="1"/>
  <c r="J58" i="1"/>
  <c r="J59" i="1"/>
  <c r="J60" i="1"/>
  <c r="J61" i="1"/>
  <c r="J62" i="1"/>
  <c r="J63" i="1"/>
  <c r="J64" i="1"/>
  <c r="J65" i="1"/>
  <c r="J66" i="1"/>
  <c r="J67" i="1"/>
  <c r="S69" i="1" l="1"/>
  <c r="T69" i="1" s="1"/>
  <c r="U69" i="1" s="1"/>
  <c r="S16" i="1"/>
  <c r="T16" i="1" s="1"/>
  <c r="U16" i="1" s="1"/>
  <c r="S17" i="1"/>
  <c r="T17" i="1" s="1"/>
  <c r="U17" i="1" s="1"/>
  <c r="S73" i="1"/>
  <c r="T73" i="1" s="1"/>
  <c r="U73" i="1" s="1"/>
  <c r="S74" i="1"/>
  <c r="T74" i="1" s="1"/>
  <c r="U74" i="1" s="1"/>
  <c r="S20" i="1"/>
  <c r="T20" i="1" s="1"/>
  <c r="U20" i="1" s="1"/>
  <c r="S21" i="1"/>
  <c r="T21" i="1" s="1"/>
  <c r="U21" i="1" s="1"/>
  <c r="S77" i="1"/>
  <c r="T77" i="1" s="1"/>
  <c r="U77" i="1" s="1"/>
  <c r="S78" i="1"/>
  <c r="T78" i="1" s="1"/>
  <c r="U78" i="1" s="1"/>
  <c r="S24" i="1"/>
  <c r="T24" i="1" s="1"/>
  <c r="U24" i="1" s="1"/>
  <c r="S25" i="1"/>
  <c r="T25" i="1" s="1"/>
  <c r="U25" i="1" s="1"/>
  <c r="S81" i="1"/>
  <c r="T81" i="1" s="1"/>
  <c r="U81" i="1" s="1"/>
  <c r="S27" i="1"/>
  <c r="T27" i="1" s="1"/>
  <c r="U27" i="1" s="1"/>
  <c r="S28" i="1"/>
  <c r="T28" i="1" s="1"/>
  <c r="U28" i="1" s="1"/>
  <c r="S29" i="1"/>
  <c r="T29" i="1" s="1"/>
  <c r="U29" i="1" s="1"/>
  <c r="S85" i="1"/>
  <c r="T85" i="1" s="1"/>
  <c r="U85" i="1" s="1"/>
  <c r="S86" i="1"/>
  <c r="T86" i="1" s="1"/>
  <c r="U86" i="1" s="1"/>
  <c r="S87" i="1"/>
  <c r="T87" i="1" s="1"/>
  <c r="U87" i="1" s="1"/>
  <c r="S33" i="1"/>
  <c r="T33" i="1" s="1"/>
  <c r="U33" i="1" s="1"/>
  <c r="S89" i="1"/>
  <c r="T89" i="1" s="1"/>
  <c r="U89" i="1" s="1"/>
  <c r="S35" i="1"/>
  <c r="T35" i="1" s="1"/>
  <c r="U35" i="1" s="1"/>
  <c r="S36" i="1"/>
  <c r="T36" i="1" s="1"/>
  <c r="U36" i="1" s="1"/>
  <c r="S57" i="1"/>
  <c r="T57" i="1" s="1"/>
  <c r="U57" i="1" s="1"/>
  <c r="S93" i="1"/>
  <c r="T93" i="1" s="1"/>
  <c r="U93" i="1" s="1"/>
  <c r="S59" i="1"/>
  <c r="T59" i="1" s="1"/>
  <c r="U59" i="1" s="1"/>
  <c r="S60" i="1"/>
  <c r="T60" i="1" s="1"/>
  <c r="U60" i="1" s="1"/>
  <c r="S61" i="1"/>
  <c r="T61" i="1" s="1"/>
  <c r="U61" i="1" s="1"/>
  <c r="S97" i="1"/>
  <c r="T97" i="1" s="1"/>
  <c r="U97" i="1" s="1"/>
  <c r="S98" i="1"/>
  <c r="T98" i="1" s="1"/>
  <c r="U98" i="1" s="1"/>
  <c r="S64" i="1"/>
  <c r="T64" i="1" s="1"/>
  <c r="U64" i="1" s="1"/>
  <c r="S65" i="1"/>
  <c r="T65" i="1" s="1"/>
  <c r="U65" i="1" s="1"/>
  <c r="S101" i="1"/>
  <c r="T101" i="1" s="1"/>
  <c r="U101" i="1" s="1"/>
  <c r="S67" i="1"/>
  <c r="T67" i="1" s="1"/>
  <c r="U67" i="1" s="1"/>
  <c r="S30" i="1"/>
  <c r="T30" i="1" s="1"/>
  <c r="U30" i="1" s="1"/>
  <c r="S32" i="1"/>
  <c r="T32" i="1" s="1"/>
  <c r="U32" i="1" s="1"/>
  <c r="S58" i="1"/>
  <c r="T58" i="1" s="1"/>
  <c r="U58" i="1" s="1"/>
  <c r="S23" i="1" l="1"/>
  <c r="T23" i="1" s="1"/>
  <c r="U23" i="1" s="1"/>
  <c r="S19" i="1"/>
  <c r="T19" i="1" s="1"/>
  <c r="U19" i="1" s="1"/>
  <c r="S31" i="1"/>
  <c r="T31" i="1" s="1"/>
  <c r="U31" i="1" s="1"/>
  <c r="S63" i="1"/>
  <c r="T63" i="1" s="1"/>
  <c r="U63" i="1" s="1"/>
  <c r="S84" i="1"/>
  <c r="T84" i="1" s="1"/>
  <c r="U84" i="1" s="1"/>
  <c r="S96" i="1"/>
  <c r="T96" i="1" s="1"/>
  <c r="U96" i="1" s="1"/>
  <c r="S80" i="1"/>
  <c r="T80" i="1" s="1"/>
  <c r="U80" i="1" s="1"/>
  <c r="S100" i="1"/>
  <c r="T100" i="1" s="1"/>
  <c r="U100" i="1" s="1"/>
  <c r="S92" i="1"/>
  <c r="T92" i="1" s="1"/>
  <c r="U92" i="1" s="1"/>
  <c r="S76" i="1"/>
  <c r="T76" i="1" s="1"/>
  <c r="U76" i="1" s="1"/>
  <c r="S88" i="1"/>
  <c r="T88" i="1" s="1"/>
  <c r="U88" i="1" s="1"/>
  <c r="S72" i="1"/>
  <c r="T72" i="1" s="1"/>
  <c r="U72" i="1" s="1"/>
  <c r="S99" i="1"/>
  <c r="T99" i="1" s="1"/>
  <c r="U99" i="1" s="1"/>
  <c r="S95" i="1"/>
  <c r="T95" i="1" s="1"/>
  <c r="U95" i="1" s="1"/>
  <c r="S91" i="1"/>
  <c r="T91" i="1" s="1"/>
  <c r="U91" i="1" s="1"/>
  <c r="S83" i="1"/>
  <c r="T83" i="1" s="1"/>
  <c r="U83" i="1" s="1"/>
  <c r="S79" i="1"/>
  <c r="T79" i="1" s="1"/>
  <c r="U79" i="1" s="1"/>
  <c r="S75" i="1"/>
  <c r="T75" i="1" s="1"/>
  <c r="U75" i="1" s="1"/>
  <c r="S71" i="1"/>
  <c r="T71" i="1" s="1"/>
  <c r="U71" i="1" s="1"/>
  <c r="S66" i="1"/>
  <c r="T66" i="1" s="1"/>
  <c r="U66" i="1" s="1"/>
  <c r="S26" i="1"/>
  <c r="T26" i="1" s="1"/>
  <c r="U26" i="1" s="1"/>
  <c r="S18" i="1"/>
  <c r="T18" i="1" s="1"/>
  <c r="U18" i="1" s="1"/>
  <c r="S14" i="1"/>
  <c r="T14" i="1" s="1"/>
  <c r="U14" i="1" s="1"/>
  <c r="S102" i="1"/>
  <c r="T102" i="1" s="1"/>
  <c r="U102" i="1" s="1"/>
  <c r="S94" i="1"/>
  <c r="T94" i="1" s="1"/>
  <c r="U94" i="1" s="1"/>
  <c r="S90" i="1"/>
  <c r="T90" i="1" s="1"/>
  <c r="U90" i="1" s="1"/>
  <c r="S82" i="1"/>
  <c r="T82" i="1" s="1"/>
  <c r="U82" i="1" s="1"/>
  <c r="S34" i="1"/>
  <c r="T34" i="1" s="1"/>
  <c r="U34" i="1" s="1"/>
  <c r="S62" i="1"/>
  <c r="T62" i="1" s="1"/>
  <c r="U62" i="1" s="1"/>
  <c r="S22" i="1"/>
  <c r="T22" i="1" s="1"/>
  <c r="U22" i="1" s="1"/>
  <c r="S70" i="1"/>
  <c r="T70" i="1" s="1"/>
  <c r="U70" i="1" s="1"/>
  <c r="S68" i="1"/>
  <c r="T68" i="1" s="1"/>
  <c r="U68" i="1" s="1"/>
  <c r="S15" i="1"/>
  <c r="T15" i="1" s="1"/>
  <c r="U15" i="1" s="1"/>
  <c r="S13" i="1"/>
  <c r="T13" i="1" s="1"/>
  <c r="U13" i="1" s="1"/>
  <c r="C5" i="1" l="1"/>
  <c r="J13" i="1"/>
  <c r="W14" i="1" l="1"/>
  <c r="W18" i="1"/>
  <c r="W22" i="1"/>
  <c r="W26" i="1"/>
  <c r="W30" i="1"/>
  <c r="W34" i="1"/>
  <c r="W38" i="1"/>
  <c r="W42" i="1"/>
  <c r="W46" i="1"/>
  <c r="W50" i="1"/>
  <c r="W54" i="1"/>
  <c r="W58" i="1"/>
  <c r="W62" i="1"/>
  <c r="W66" i="1"/>
  <c r="W70" i="1"/>
  <c r="W74" i="1"/>
  <c r="W78" i="1"/>
  <c r="W82" i="1"/>
  <c r="W86" i="1"/>
  <c r="W90" i="1"/>
  <c r="W94" i="1"/>
  <c r="W98" i="1"/>
  <c r="W102" i="1"/>
  <c r="W106" i="1"/>
  <c r="W110" i="1"/>
  <c r="W114" i="1"/>
  <c r="W118" i="1"/>
  <c r="W122" i="1"/>
  <c r="W21" i="1"/>
  <c r="W29" i="1"/>
  <c r="W37" i="1"/>
  <c r="W45" i="1"/>
  <c r="W57" i="1"/>
  <c r="W69" i="1"/>
  <c r="W81" i="1"/>
  <c r="W93" i="1"/>
  <c r="W105" i="1"/>
  <c r="W117" i="1"/>
  <c r="W15" i="1"/>
  <c r="W19" i="1"/>
  <c r="W23" i="1"/>
  <c r="W27" i="1"/>
  <c r="W31" i="1"/>
  <c r="W35" i="1"/>
  <c r="W39" i="1"/>
  <c r="W43" i="1"/>
  <c r="W47" i="1"/>
  <c r="W51" i="1"/>
  <c r="W55" i="1"/>
  <c r="W59" i="1"/>
  <c r="W63" i="1"/>
  <c r="W67" i="1"/>
  <c r="W71" i="1"/>
  <c r="W75" i="1"/>
  <c r="W79" i="1"/>
  <c r="W83" i="1"/>
  <c r="W87" i="1"/>
  <c r="W91" i="1"/>
  <c r="W95" i="1"/>
  <c r="W99" i="1"/>
  <c r="W103" i="1"/>
  <c r="W107" i="1"/>
  <c r="W111" i="1"/>
  <c r="W115" i="1"/>
  <c r="W119" i="1"/>
  <c r="W13" i="1"/>
  <c r="W25" i="1"/>
  <c r="W49" i="1"/>
  <c r="W65" i="1"/>
  <c r="W77" i="1"/>
  <c r="W89" i="1"/>
  <c r="W101" i="1"/>
  <c r="W113" i="1"/>
  <c r="W16" i="1"/>
  <c r="W20" i="1"/>
  <c r="W24" i="1"/>
  <c r="W28" i="1"/>
  <c r="W32" i="1"/>
  <c r="W36" i="1"/>
  <c r="W40" i="1"/>
  <c r="W44" i="1"/>
  <c r="W48" i="1"/>
  <c r="W52" i="1"/>
  <c r="W56" i="1"/>
  <c r="W60" i="1"/>
  <c r="W64" i="1"/>
  <c r="W68" i="1"/>
  <c r="W72" i="1"/>
  <c r="W76" i="1"/>
  <c r="W80" i="1"/>
  <c r="W84" i="1"/>
  <c r="W88" i="1"/>
  <c r="W92" i="1"/>
  <c r="W96" i="1"/>
  <c r="W100" i="1"/>
  <c r="W104" i="1"/>
  <c r="W108" i="1"/>
  <c r="W112" i="1"/>
  <c r="W116" i="1"/>
  <c r="W120" i="1"/>
  <c r="W17" i="1"/>
  <c r="W33" i="1"/>
  <c r="W41" i="1"/>
  <c r="W53" i="1"/>
  <c r="W61" i="1"/>
  <c r="W73" i="1"/>
  <c r="W85" i="1"/>
  <c r="W97" i="1"/>
  <c r="W109" i="1"/>
  <c r="W121" i="1"/>
  <c r="C3" i="2"/>
  <c r="C4" i="2" s="1"/>
  <c r="C5" i="2" s="1"/>
  <c r="C6" i="2" s="1"/>
  <c r="C7" i="2" s="1"/>
  <c r="C8" i="2" s="1"/>
  <c r="C9" i="2" s="1"/>
  <c r="C10" i="2" s="1"/>
  <c r="C11" i="2" s="1"/>
  <c r="C12" i="2" s="1"/>
  <c r="C1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Zanova</author>
  </authors>
  <commentList>
    <comment ref="A5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 xml:space="preserve">Dátum kedy sa vyúčtovanie predkladá
</t>
        </r>
      </text>
    </comment>
    <comment ref="A7" authorId="0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>mesiac za ktorý sa vyúčtovanie predkladá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<sst xmlns="http://schemas.openxmlformats.org/spreadsheetml/2006/main" count="187" uniqueCount="167">
  <si>
    <t>Vyúčtovanie za zamestnanca:</t>
  </si>
  <si>
    <t>Mesiac vyúčtovania:</t>
  </si>
  <si>
    <t>Rok vyúčtovania:</t>
  </si>
  <si>
    <t>Dátum vyúčtovania:</t>
  </si>
  <si>
    <t>Por. číslo</t>
  </si>
  <si>
    <t>Dátum</t>
  </si>
  <si>
    <t>Podpis zamestnanca:</t>
  </si>
  <si>
    <t>Podpisy oprávnených osôb:</t>
  </si>
  <si>
    <t>DOKLAD</t>
  </si>
  <si>
    <t>ANO</t>
  </si>
  <si>
    <t>NIE</t>
  </si>
  <si>
    <t>MONTH</t>
  </si>
  <si>
    <t>Doklad</t>
  </si>
  <si>
    <t>Mena</t>
  </si>
  <si>
    <t>Ciastka v mene dokladu</t>
  </si>
  <si>
    <t>name</t>
  </si>
  <si>
    <t>account</t>
  </si>
  <si>
    <t>Iné pohľadávky Habánik</t>
  </si>
  <si>
    <t>Iné pohľadávky I. Weiss</t>
  </si>
  <si>
    <t>Iné pohľadávky S. Fatzi</t>
  </si>
  <si>
    <t>nazov uctu</t>
  </si>
  <si>
    <t>Cestovné náhrady,letenky,ubytovanie,taxi SK</t>
  </si>
  <si>
    <t>Prenájom, podnájom autá</t>
  </si>
  <si>
    <t>Reprezentačné</t>
  </si>
  <si>
    <t>Parkovné</t>
  </si>
  <si>
    <t>Právne služby</t>
  </si>
  <si>
    <t>Daňové poradenstvo</t>
  </si>
  <si>
    <t>Notárske služby</t>
  </si>
  <si>
    <t>Iné služby - rôzne tituly</t>
  </si>
  <si>
    <t>Internet, marketing. služby</t>
  </si>
  <si>
    <t>Iné služby - rôzne tituly HU</t>
  </si>
  <si>
    <t>Telekomun. a internet. služby</t>
  </si>
  <si>
    <t>IT služby - Softvér</t>
  </si>
  <si>
    <t>IT  služby</t>
  </si>
  <si>
    <t>Opravy a udržiavanie</t>
  </si>
  <si>
    <t>Spotreba PHM - nedaňové náklady</t>
  </si>
  <si>
    <t xml:space="preserve"> description</t>
  </si>
  <si>
    <t>USD</t>
  </si>
  <si>
    <t>JPY</t>
  </si>
  <si>
    <t>BGN</t>
  </si>
  <si>
    <t>CZK</t>
  </si>
  <si>
    <t>DKK</t>
  </si>
  <si>
    <t>GBP</t>
  </si>
  <si>
    <t>HUF</t>
  </si>
  <si>
    <t>PLN</t>
  </si>
  <si>
    <t>RON</t>
  </si>
  <si>
    <t>SEK</t>
  </si>
  <si>
    <t>CHF</t>
  </si>
  <si>
    <t>NOK</t>
  </si>
  <si>
    <t>HRK</t>
  </si>
  <si>
    <t>RUB</t>
  </si>
  <si>
    <t>TRY</t>
  </si>
  <si>
    <t>AUD</t>
  </si>
  <si>
    <t>BRL</t>
  </si>
  <si>
    <t>CAD</t>
  </si>
  <si>
    <t>CNY</t>
  </si>
  <si>
    <t>HKD</t>
  </si>
  <si>
    <t>IDR</t>
  </si>
  <si>
    <t>ILS</t>
  </si>
  <si>
    <t>INR</t>
  </si>
  <si>
    <t>KRW</t>
  </si>
  <si>
    <t>MXN</t>
  </si>
  <si>
    <t>MYR</t>
  </si>
  <si>
    <t>NZD</t>
  </si>
  <si>
    <t>PHP</t>
  </si>
  <si>
    <t>SGD</t>
  </si>
  <si>
    <t>THB</t>
  </si>
  <si>
    <t>ZAR</t>
  </si>
  <si>
    <t>CCY</t>
  </si>
  <si>
    <t>EUR</t>
  </si>
  <si>
    <t>VYDAVKY</t>
  </si>
  <si>
    <t>Vlastny popis</t>
  </si>
  <si>
    <t>ucet</t>
  </si>
  <si>
    <t>nazov</t>
  </si>
  <si>
    <t>Správne poplatky</t>
  </si>
  <si>
    <t>Repre</t>
  </si>
  <si>
    <t>Notár</t>
  </si>
  <si>
    <t>Diaľničná známka</t>
  </si>
  <si>
    <t>Poštovné</t>
  </si>
  <si>
    <t>Ubytovanie</t>
  </si>
  <si>
    <t>Taxi / Cestovné</t>
  </si>
  <si>
    <t>Account</t>
  </si>
  <si>
    <t>ShortName</t>
  </si>
  <si>
    <t>Debit</t>
  </si>
  <si>
    <t>Credit</t>
  </si>
  <si>
    <t>FCDebit</t>
  </si>
  <si>
    <t>FCCredit</t>
  </si>
  <si>
    <t>FCCurrency</t>
  </si>
  <si>
    <t>DueDate</t>
  </si>
  <si>
    <t>TaxDate</t>
  </si>
  <si>
    <t>VatDate</t>
  </si>
  <si>
    <t>ContraAct</t>
  </si>
  <si>
    <t>LineMemo</t>
  </si>
  <si>
    <t>RefDate</t>
  </si>
  <si>
    <t>Ref2Date</t>
  </si>
  <si>
    <t>Ref1</t>
  </si>
  <si>
    <t>Ref2</t>
  </si>
  <si>
    <t>Project</t>
  </si>
  <si>
    <t>ProfitCode</t>
  </si>
  <si>
    <t>BaseSum</t>
  </si>
  <si>
    <t>VatGroup</t>
  </si>
  <si>
    <t>SYSDeb</t>
  </si>
  <si>
    <t>SYSCred</t>
  </si>
  <si>
    <t>VatLine</t>
  </si>
  <si>
    <t>SYSBaseSum</t>
  </si>
  <si>
    <t>VatAmount</t>
  </si>
  <si>
    <t>SYSVatSum</t>
  </si>
  <si>
    <t>GrossValue</t>
  </si>
  <si>
    <t>Ref3Line</t>
  </si>
  <si>
    <t>OcrCode2</t>
  </si>
  <si>
    <t>OcrCode3</t>
  </si>
  <si>
    <t>OcrCode4</t>
  </si>
  <si>
    <t>TaxCode</t>
  </si>
  <si>
    <t>TaxPostAcc</t>
  </si>
  <si>
    <t>OcrCode5</t>
  </si>
  <si>
    <t>Location</t>
  </si>
  <si>
    <t>WTLiable</t>
  </si>
  <si>
    <t>WTLine</t>
  </si>
  <si>
    <t>PayBlock</t>
  </si>
  <si>
    <t>PayBlckRef</t>
  </si>
  <si>
    <t>Filter na nenulove polozky</t>
  </si>
  <si>
    <t>Druh výdavku</t>
  </si>
  <si>
    <t>Čestné prehlásenie</t>
  </si>
  <si>
    <t>Kontrolný súčet:</t>
  </si>
  <si>
    <t>Suma v EUR</t>
  </si>
  <si>
    <t>Spotreba materiálu</t>
  </si>
  <si>
    <t>ISK</t>
  </si>
  <si>
    <t>Bankové poplatky SK</t>
  </si>
  <si>
    <t>Poplatok za výber z ATM</t>
  </si>
  <si>
    <t>Spotreba PHM - vsetky auta</t>
  </si>
  <si>
    <t>Tankovanie</t>
  </si>
  <si>
    <t>Habánik Slavomír</t>
  </si>
  <si>
    <t>Weiss Ivan</t>
  </si>
  <si>
    <t>Fatzi Siegfried</t>
  </si>
  <si>
    <t>Právne poradenstvo</t>
  </si>
  <si>
    <t>Poplatok za vedenie karty</t>
  </si>
  <si>
    <t>Prenájom vozidla</t>
  </si>
  <si>
    <t>Umývanie auta</t>
  </si>
  <si>
    <t>Servis auta</t>
  </si>
  <si>
    <t>ARS</t>
  </si>
  <si>
    <t>Školenia zamestnancov a semináre</t>
  </si>
  <si>
    <t>Školenia, semináre</t>
  </si>
  <si>
    <t>Odborná literatúra</t>
  </si>
  <si>
    <t>Literatúra, časopisy</t>
  </si>
  <si>
    <t>Spotreba drobného materiálu</t>
  </si>
  <si>
    <t>Typ karty</t>
  </si>
  <si>
    <t>Vyúčtovanie firemných výdavkov (FIREMNÁ KARTA)</t>
  </si>
  <si>
    <t>Debetná karta</t>
  </si>
  <si>
    <t>Kreditná karta</t>
  </si>
  <si>
    <t>Kupková Kristína</t>
  </si>
  <si>
    <t>Iné pohľadávky voči Kupková</t>
  </si>
  <si>
    <t>Patzelt Rastislav</t>
  </si>
  <si>
    <t>Iné pohľadávky voči Patzelt</t>
  </si>
  <si>
    <t>Jankovičová Martina</t>
  </si>
  <si>
    <t>Iné pohľadávky Jankovičová</t>
  </si>
  <si>
    <t>Weiss Martina</t>
  </si>
  <si>
    <t>Iné pohľadávky M. Weiss</t>
  </si>
  <si>
    <t>Rainer Alt</t>
  </si>
  <si>
    <t>Iné pohľadávky - Rainer Alt</t>
  </si>
  <si>
    <t>Snopková Soňa</t>
  </si>
  <si>
    <t>Iné pohľadávky - S. Snopková</t>
  </si>
  <si>
    <t>Weiss Pavel</t>
  </si>
  <si>
    <t>Iné pohľadávky - P. Weiss</t>
  </si>
  <si>
    <t>Lanc Oto</t>
  </si>
  <si>
    <t>Iné pohľadávky O. Lanc</t>
  </si>
  <si>
    <t>Šťastný Slavomír</t>
  </si>
  <si>
    <t>Iné pohľadávky S. Šťastný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</si>
</sst>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8"/>
      <name val="Arial"/>
      <family val="2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/>
  </cellStyleXfs>
  <cellXfs count="6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0" fillId="0" borderId="0" xfId="0" applyFont="1" applyAlignment="1"/>
    <xf numFmtId="4" fontId="0" fillId="0" borderId="0" xfId="0" applyNumberFormat="1" applyFont="1" applyFill="1" applyAlignment="1">
      <alignment horizontal="right"/>
    </xf>
    <xf numFmtId="0" fontId="0" fillId="0" borderId="7" xfId="0" applyFont="1" applyBorder="1"/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 wrapText="1"/>
    </xf>
    <xf numFmtId="0" fontId="0" fillId="0" borderId="2" xfId="0" applyFont="1" applyBorder="1" applyProtection="1">
      <protection locked="0"/>
    </xf>
    <xf numFmtId="4" fontId="0" fillId="0" borderId="4" xfId="0" applyNumberFormat="1" applyFont="1" applyBorder="1" applyAlignment="1" applyProtection="1">
      <alignment horizontal="center"/>
      <protection locked="0"/>
    </xf>
    <xf numFmtId="4" fontId="0" fillId="0" borderId="4" xfId="0" applyNumberFormat="1" applyFont="1" applyBorder="1" applyProtection="1">
      <protection locked="0"/>
    </xf>
    <xf numFmtId="14" fontId="0" fillId="0" borderId="4" xfId="0" applyNumberFormat="1" applyFont="1" applyBorder="1" applyProtection="1">
      <protection locked="0"/>
    </xf>
    <xf numFmtId="0" fontId="0" fillId="0" borderId="4" xfId="0" applyFont="1" applyBorder="1" applyProtection="1">
      <protection locked="0"/>
    </xf>
    <xf numFmtId="14" fontId="0" fillId="0" borderId="5" xfId="0" applyNumberFormat="1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Font="1" applyFill="1"/>
    <xf numFmtId="0" fontId="0" fillId="0" borderId="6" xfId="0" applyFont="1" applyFill="1" applyBorder="1"/>
    <xf numFmtId="0" fontId="0" fillId="0" borderId="0" xfId="0" applyFont="1" applyAlignment="1">
      <alignment horizontal="center" vertical="top"/>
    </xf>
    <xf numFmtId="4" fontId="0" fillId="0" borderId="0" xfId="0" applyNumberFormat="1" applyFont="1" applyAlignment="1">
      <alignment horizontal="center"/>
    </xf>
    <xf numFmtId="0" fontId="4" fillId="0" borderId="0" xfId="0" applyFont="1"/>
    <xf numFmtId="0" fontId="1" fillId="0" borderId="0" xfId="0" applyFont="1" applyProtection="1">
      <protection hidden="1"/>
    </xf>
    <xf numFmtId="4" fontId="0" fillId="0" borderId="5" xfId="0" applyNumberFormat="1" applyFont="1" applyBorder="1" applyAlignment="1" applyProtection="1">
      <alignment horizontal="center"/>
      <protection locked="0"/>
    </xf>
    <xf numFmtId="4" fontId="0" fillId="0" borderId="10" xfId="0" applyNumberFormat="1" applyFont="1" applyBorder="1" applyAlignment="1" applyProtection="1">
      <alignment horizontal="center"/>
      <protection locked="0"/>
    </xf>
    <xf numFmtId="4" fontId="0" fillId="0" borderId="11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3" fillId="3" borderId="0" xfId="0" applyFont="1" applyFill="1"/>
    <xf numFmtId="0" fontId="0" fillId="4" borderId="0" xfId="0" applyFont="1" applyFill="1" applyAlignment="1">
      <alignment horizontal="center"/>
    </xf>
    <xf numFmtId="4" fontId="0" fillId="0" borderId="0" xfId="0" applyNumberFormat="1" applyFont="1"/>
    <xf numFmtId="0" fontId="7" fillId="2" borderId="0" xfId="2" applyFont="1" applyFill="1" applyAlignment="1">
      <alignment vertical="center"/>
    </xf>
    <xf numFmtId="2" fontId="7" fillId="2" borderId="0" xfId="1" applyNumberFormat="1" applyFont="1" applyFill="1" applyAlignment="1">
      <alignment vertical="center"/>
    </xf>
    <xf numFmtId="2" fontId="7" fillId="2" borderId="0" xfId="2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8" fillId="0" borderId="7" xfId="0" applyFont="1" applyFill="1" applyBorder="1" applyAlignment="1">
      <alignment vertical="center"/>
    </xf>
    <xf numFmtId="2" fontId="4" fillId="0" borderId="0" xfId="0" applyNumberFormat="1" applyFont="1" applyProtection="1">
      <protection hidden="1"/>
    </xf>
    <xf numFmtId="4" fontId="0" fillId="0" borderId="4" xfId="0" applyNumberFormat="1" applyFont="1" applyBorder="1" applyAlignment="1" applyProtection="1">
      <protection locked="0"/>
    </xf>
    <xf numFmtId="0" fontId="0" fillId="0" borderId="7" xfId="0" applyFont="1" applyBorder="1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protection hidden="1"/>
    </xf>
    <xf numFmtId="0" fontId="1" fillId="0" borderId="8" xfId="0" applyFont="1" applyBorder="1" applyAlignment="1" applyProtection="1">
      <alignment horizontal="center" vertical="top"/>
      <protection hidden="1"/>
    </xf>
    <xf numFmtId="0" fontId="4" fillId="0" borderId="0" xfId="0" applyFont="1" applyProtection="1">
      <protection hidden="1"/>
    </xf>
    <xf numFmtId="14" fontId="0" fillId="0" borderId="13" xfId="0" applyNumberFormat="1" applyFont="1" applyBorder="1" applyProtection="1">
      <protection locked="0"/>
    </xf>
    <xf numFmtId="0" fontId="1" fillId="0" borderId="8" xfId="0" applyFont="1" applyBorder="1" applyAlignment="1">
      <alignment horizontal="center" vertical="top"/>
    </xf>
    <xf numFmtId="0" fontId="0" fillId="0" borderId="8" xfId="0" applyFont="1" applyBorder="1" applyAlignment="1" applyProtection="1">
      <protection hidden="1"/>
    </xf>
    <xf numFmtId="0" fontId="0" fillId="0" borderId="14" xfId="0" applyFont="1" applyFill="1" applyBorder="1" applyProtection="1">
      <protection hidden="1"/>
    </xf>
    <xf numFmtId="0" fontId="0" fillId="0" borderId="14" xfId="0" applyFont="1" applyFill="1" applyBorder="1" applyAlignment="1" applyProtection="1">
      <alignment horizontal="right"/>
      <protection hidden="1"/>
    </xf>
    <xf numFmtId="4" fontId="0" fillId="0" borderId="15" xfId="0" applyNumberFormat="1" applyFont="1" applyFill="1" applyBorder="1" applyAlignment="1" applyProtection="1">
      <alignment horizontal="right"/>
      <protection hidden="1"/>
    </xf>
    <xf numFmtId="0" fontId="0" fillId="0" borderId="0" xfId="0" applyFill="1"/>
    <xf numFmtId="2" fontId="0" fillId="0" borderId="2" xfId="0" applyNumberFormat="1" applyFont="1" applyBorder="1" applyProtection="1">
      <protection locked="0"/>
    </xf>
    <xf numFmtId="2" fontId="0" fillId="0" borderId="4" xfId="0" applyNumberFormat="1" applyFont="1" applyBorder="1" applyProtection="1">
      <protection locked="0"/>
    </xf>
    <xf numFmtId="2" fontId="0" fillId="0" borderId="5" xfId="0" applyNumberFormat="1" applyFont="1" applyBorder="1" applyProtection="1">
      <protection locked="0"/>
    </xf>
    <xf numFmtId="2" fontId="0" fillId="0" borderId="0" xfId="0" applyNumberFormat="1" applyFont="1"/>
    <xf numFmtId="0" fontId="1" fillId="0" borderId="16" xfId="0" applyFont="1" applyBorder="1"/>
    <xf numFmtId="0" fontId="0" fillId="0" borderId="0" xfId="0" applyFont="1" applyBorder="1" applyAlignment="1" applyProtection="1">
      <protection hidden="1"/>
    </xf>
    <xf numFmtId="0" fontId="0" fillId="0" borderId="0" xfId="0" applyFont="1" applyFill="1" applyBorder="1"/>
    <xf numFmtId="0" fontId="0" fillId="0" borderId="17" xfId="0" applyFont="1" applyBorder="1" applyAlignment="1" applyProtection="1">
      <alignment wrapText="1"/>
      <protection hidden="1"/>
    </xf>
    <xf numFmtId="0" fontId="0" fillId="0" borderId="18" xfId="0" applyFont="1" applyBorder="1" applyAlignment="1">
      <alignment horizontal="right"/>
    </xf>
    <xf numFmtId="14" fontId="0" fillId="0" borderId="8" xfId="0" applyNumberFormat="1" applyFont="1" applyFill="1" applyBorder="1" applyAlignment="1" applyProtection="1">
      <alignment horizontal="right"/>
      <protection locked="0"/>
    </xf>
    <xf numFmtId="0" fontId="0" fillId="4" borderId="8" xfId="0" applyFont="1" applyFill="1" applyBorder="1" applyAlignment="1" applyProtection="1">
      <protection hidden="1"/>
    </xf>
    <xf numFmtId="0" fontId="0" fillId="4" borderId="8" xfId="0" applyFont="1" applyFill="1" applyBorder="1"/>
    <xf numFmtId="1" fontId="3" fillId="0" borderId="9" xfId="0" applyNumberFormat="1" applyFont="1" applyBorder="1" applyProtection="1">
      <protection hidden="1"/>
    </xf>
    <xf numFmtId="1" fontId="3" fillId="0" borderId="3" xfId="0" applyNumberFormat="1" applyFont="1" applyBorder="1" applyProtection="1">
      <protection hidden="1"/>
    </xf>
  </cellXfs>
  <cellStyles count="3">
    <cellStyle name="Čiarka" xfId="1" builtinId="3"/>
    <cellStyle name="Normal 2" xfId="2" xr:uid="{00000000-0005-0000-0000-000002000000}"/>
    <cellStyle name="Normálna" xfId="0" builtinId="0"/>
  </cellStyles>
  <dxfs count="2"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A3" totalsRowShown="0">
  <autoFilter ref="A1:A3" xr:uid="{00000000-0009-0000-0100-000002000000}"/>
  <tableColumns count="1">
    <tableColumn id="1" xr3:uid="{00000000-0010-0000-0000-000001000000}" name="DOKLAD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C1:C13" totalsRowShown="0">
  <autoFilter ref="C1:C13" xr:uid="{00000000-0009-0000-0100-000003000000}"/>
  <tableColumns count="1">
    <tableColumn id="1" xr3:uid="{00000000-0010-0000-0100-000001000000}" name="MONTH">
      <calculatedColumnFormula>C1+1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4" displayName="Table4" ref="E1:F38" totalsRowShown="0">
  <autoFilter ref="E1:F38" xr:uid="{00000000-0009-0000-0100-000004000000}"/>
  <tableColumns count="2">
    <tableColumn id="1" xr3:uid="{00000000-0010-0000-0200-000001000000}" name="name"/>
    <tableColumn id="2" xr3:uid="{00000000-0010-0000-0200-000002000000}" name="account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le1" displayName="Table1" ref="N1:N35" totalsRowShown="0" dataDxfId="1">
  <autoFilter ref="N1:N35" xr:uid="{00000000-0009-0000-0100-000001000000}"/>
  <tableColumns count="1">
    <tableColumn id="1" xr3:uid="{00000000-0010-0000-0300-000001000000}" name="CCY" dataDxfId="0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5" displayName="Table5" ref="P1:R18" totalsRowShown="0">
  <autoFilter ref="P1:R18" xr:uid="{00000000-0009-0000-0100-000005000000}"/>
  <tableColumns count="3">
    <tableColumn id="1" xr3:uid="{00000000-0010-0000-0400-000001000000}" name="VYDAVKY"/>
    <tableColumn id="2" xr3:uid="{00000000-0010-0000-0400-000002000000}" name="ucet"/>
    <tableColumn id="3" xr3:uid="{00000000-0010-0000-0400-000003000000}" name="nazov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Z122"/>
  <sheetViews>
    <sheetView showGridLines="0" tabSelected="1" zoomScaleNormal="100" workbookViewId="0">
      <selection activeCell="D6" sqref="D6"/>
    </sheetView>
  </sheetViews>
  <sheetFormatPr defaultRowHeight="15" outlineLevelCol="1" x14ac:dyDescent="0.25"/>
  <cols>
    <col min="1" max="1" width="16.140625" style="41" customWidth="1"/>
    <col min="2" max="2" width="21.28515625" style="19" customWidth="1"/>
    <col min="3" max="3" width="19.85546875" style="1" customWidth="1"/>
    <col min="4" max="4" width="27.7109375" style="1" customWidth="1"/>
    <col min="5" max="5" width="13.28515625" style="55" bestFit="1" customWidth="1"/>
    <col min="6" max="6" width="8.7109375" style="1" customWidth="1"/>
    <col min="7" max="7" width="7.28515625" style="1" bestFit="1" customWidth="1"/>
    <col min="8" max="8" width="7.140625" style="2" bestFit="1" customWidth="1"/>
    <col min="9" max="9" width="11.28515625" style="2" customWidth="1"/>
    <col min="10" max="10" width="27.85546875" style="44" bestFit="1" customWidth="1"/>
    <col min="11" max="11" width="27.85546875" style="23" hidden="1" customWidth="1" outlineLevel="1"/>
    <col min="12" max="12" width="24.85546875" style="2" hidden="1" customWidth="1" outlineLevel="1"/>
    <col min="13" max="13" width="11.7109375" style="2" hidden="1" customWidth="1" outlineLevel="1"/>
    <col min="14" max="14" width="8.7109375" style="2" hidden="1" customWidth="1" outlineLevel="1"/>
    <col min="15" max="15" width="9.28515625" style="1" hidden="1" customWidth="1" outlineLevel="1"/>
    <col min="16" max="16" width="9.7109375" hidden="1" customWidth="1" outlineLevel="1"/>
    <col min="17" max="17" width="10.28515625" hidden="1" customWidth="1" outlineLevel="1"/>
    <col min="18" max="18" width="12.42578125" hidden="1" customWidth="1" outlineLevel="1"/>
    <col min="19" max="22" width="10.85546875" hidden="1" customWidth="1" outlineLevel="1"/>
    <col min="23" max="23" width="29" hidden="1" customWidth="1" outlineLevel="1"/>
    <col min="24" max="24" width="10" hidden="1" customWidth="1" outlineLevel="1"/>
    <col min="25" max="25" width="10.7109375" hidden="1" customWidth="1" outlineLevel="1"/>
    <col min="26" max="27" width="7.5703125" hidden="1" customWidth="1" outlineLevel="1"/>
    <col min="28" max="28" width="8.85546875" hidden="1" customWidth="1" outlineLevel="1"/>
    <col min="29" max="29" width="11.28515625" hidden="1" customWidth="1" outlineLevel="1"/>
    <col min="30" max="30" width="10.5703125" hidden="1" customWidth="1" outlineLevel="1"/>
    <col min="31" max="31" width="10.42578125" hidden="1" customWidth="1" outlineLevel="1"/>
    <col min="32" max="32" width="10" hidden="1" customWidth="1" outlineLevel="1"/>
    <col min="33" max="33" width="10.42578125" hidden="1" customWidth="1" outlineLevel="1"/>
    <col min="34" max="34" width="9.140625" hidden="1" customWidth="1" outlineLevel="1"/>
    <col min="35" max="35" width="13.5703125" hidden="1" customWidth="1" outlineLevel="1"/>
    <col min="36" max="36" width="11.5703125" hidden="1" customWidth="1" outlineLevel="1"/>
    <col min="37" max="37" width="12.42578125" hidden="1" customWidth="1" outlineLevel="1"/>
    <col min="38" max="38" width="11.85546875" hidden="1" customWidth="1" outlineLevel="1"/>
    <col min="39" max="39" width="10.28515625" hidden="1" customWidth="1" outlineLevel="1"/>
    <col min="40" max="42" width="10.85546875" hidden="1" customWidth="1" outlineLevel="1"/>
    <col min="43" max="43" width="10.140625" hidden="1" customWidth="1" outlineLevel="1"/>
    <col min="44" max="44" width="12.28515625" hidden="1" customWidth="1" outlineLevel="1"/>
    <col min="45" max="45" width="10.85546875" hidden="1" customWidth="1" outlineLevel="1"/>
    <col min="46" max="47" width="9.7109375" hidden="1" customWidth="1" outlineLevel="1"/>
    <col min="48" max="48" width="10.28515625" hidden="1" customWidth="1" outlineLevel="1"/>
    <col min="49" max="49" width="9.140625" hidden="1" customWidth="1" outlineLevel="1"/>
    <col min="50" max="50" width="10.5703125" hidden="1" customWidth="1" outlineLevel="1"/>
    <col min="51" max="51" width="12.28515625" hidden="1" customWidth="1" outlineLevel="1"/>
    <col min="52" max="52" width="8.85546875" collapsed="1"/>
  </cols>
  <sheetData>
    <row r="1" spans="1:51" ht="21" x14ac:dyDescent="0.25">
      <c r="A1" s="40"/>
      <c r="B1" s="37" t="s">
        <v>146</v>
      </c>
      <c r="C1" s="6"/>
      <c r="D1" s="7"/>
      <c r="E1" s="6"/>
      <c r="F1" s="6"/>
      <c r="G1" s="6"/>
      <c r="H1" s="8"/>
      <c r="I1" s="8"/>
    </row>
    <row r="2" spans="1:51" x14ac:dyDescent="0.25">
      <c r="C2" s="29"/>
      <c r="D2" s="29"/>
      <c r="E2" s="29"/>
      <c r="F2" s="29"/>
      <c r="G2" s="29"/>
    </row>
    <row r="3" spans="1:51" x14ac:dyDescent="0.25">
      <c r="A3" s="62" t="s">
        <v>145</v>
      </c>
      <c r="B3" s="63"/>
      <c r="C3" s="23" t="str">
        <f>IF(B3="","VYPLNTE HODNOTU!","")</f>
        <v>VYPLNTE HODNOTU!</v>
      </c>
      <c r="D3" s="29"/>
      <c r="E3" s="29"/>
      <c r="F3" s="29"/>
      <c r="G3" s="29"/>
    </row>
    <row r="4" spans="1:51" x14ac:dyDescent="0.25">
      <c r="A4" s="57"/>
      <c r="B4" s="58"/>
      <c r="C4" s="29"/>
      <c r="D4" s="29"/>
      <c r="E4" s="29"/>
      <c r="F4" s="29"/>
      <c r="G4" s="29"/>
    </row>
    <row r="5" spans="1:51" x14ac:dyDescent="0.25">
      <c r="A5" s="47" t="s">
        <v>3</v>
      </c>
      <c r="B5" s="61"/>
      <c r="C5" s="23" t="str">
        <f>IF(B5="","VYPLNTE HODNOTU!","")</f>
        <v>VYPLNTE HODNOTU!</v>
      </c>
      <c r="E5" s="1"/>
    </row>
    <row r="6" spans="1:51" ht="30.75" customHeight="1" x14ac:dyDescent="0.25">
      <c r="A6" s="59" t="s">
        <v>0</v>
      </c>
      <c r="B6" s="60"/>
      <c r="C6" s="23" t="str">
        <f>IF(B6="","VYPLNTE HODNOTU!","")</f>
        <v>VYPLNTE HODNOTU!</v>
      </c>
      <c r="E6" s="1"/>
    </row>
    <row r="7" spans="1:51" x14ac:dyDescent="0.25">
      <c r="A7" s="47" t="s">
        <v>1</v>
      </c>
      <c r="B7" s="48" t="str">
        <f>IF(B5=0,"",MONTH(B5))</f>
        <v/>
      </c>
      <c r="E7" s="1"/>
    </row>
    <row r="8" spans="1:51" x14ac:dyDescent="0.25">
      <c r="A8" s="47" t="s">
        <v>2</v>
      </c>
      <c r="B8" s="49" t="str">
        <f>IF(B5=0,"",YEAR(B5))</f>
        <v/>
      </c>
      <c r="E8" s="1"/>
    </row>
    <row r="9" spans="1:51" x14ac:dyDescent="0.25">
      <c r="A9" s="47" t="s">
        <v>123</v>
      </c>
      <c r="B9" s="50">
        <f>SUBTOTAL(9,$G:$G)</f>
        <v>0</v>
      </c>
      <c r="E9" s="1"/>
    </row>
    <row r="10" spans="1:51" x14ac:dyDescent="0.25">
      <c r="A10" s="42"/>
      <c r="B10" s="5"/>
      <c r="C10" s="23"/>
      <c r="E10" s="1"/>
    </row>
    <row r="11" spans="1:51" ht="25.9" customHeight="1" x14ac:dyDescent="0.25">
      <c r="E11" s="1"/>
      <c r="L11" s="36" t="s">
        <v>120</v>
      </c>
    </row>
    <row r="12" spans="1:51" ht="45" x14ac:dyDescent="0.25">
      <c r="A12" s="43" t="s">
        <v>4</v>
      </c>
      <c r="B12" s="46" t="s">
        <v>5</v>
      </c>
      <c r="C12" s="3" t="s">
        <v>121</v>
      </c>
      <c r="D12" s="3" t="s">
        <v>71</v>
      </c>
      <c r="E12" s="9" t="s">
        <v>14</v>
      </c>
      <c r="F12" s="9" t="s">
        <v>13</v>
      </c>
      <c r="G12" s="9" t="s">
        <v>124</v>
      </c>
      <c r="H12" s="9" t="s">
        <v>12</v>
      </c>
      <c r="I12" s="9" t="s">
        <v>122</v>
      </c>
      <c r="K12" s="21"/>
      <c r="L12" s="33" t="s">
        <v>81</v>
      </c>
      <c r="M12" s="33" t="s">
        <v>82</v>
      </c>
      <c r="N12" s="34" t="s">
        <v>83</v>
      </c>
      <c r="O12" s="34" t="s">
        <v>84</v>
      </c>
      <c r="P12" s="34" t="s">
        <v>85</v>
      </c>
      <c r="Q12" s="35" t="s">
        <v>86</v>
      </c>
      <c r="R12" s="33" t="s">
        <v>87</v>
      </c>
      <c r="S12" s="33" t="s">
        <v>88</v>
      </c>
      <c r="T12" s="33" t="s">
        <v>89</v>
      </c>
      <c r="U12" s="33" t="s">
        <v>90</v>
      </c>
      <c r="V12" s="33" t="s">
        <v>91</v>
      </c>
      <c r="W12" s="33" t="s">
        <v>92</v>
      </c>
      <c r="X12" s="33" t="s">
        <v>93</v>
      </c>
      <c r="Y12" s="33" t="s">
        <v>94</v>
      </c>
      <c r="Z12" s="33" t="s">
        <v>95</v>
      </c>
      <c r="AA12" s="33" t="s">
        <v>96</v>
      </c>
      <c r="AB12" s="33" t="s">
        <v>97</v>
      </c>
      <c r="AC12" s="33" t="s">
        <v>98</v>
      </c>
      <c r="AD12" s="33" t="s">
        <v>99</v>
      </c>
      <c r="AE12" s="33" t="s">
        <v>100</v>
      </c>
      <c r="AF12" s="33" t="s">
        <v>101</v>
      </c>
      <c r="AG12" s="33" t="s">
        <v>102</v>
      </c>
      <c r="AH12" s="33" t="s">
        <v>103</v>
      </c>
      <c r="AI12" s="33" t="s">
        <v>104</v>
      </c>
      <c r="AJ12" s="33" t="s">
        <v>105</v>
      </c>
      <c r="AK12" s="33" t="s">
        <v>106</v>
      </c>
      <c r="AL12" s="33" t="s">
        <v>107</v>
      </c>
      <c r="AM12" s="33" t="s">
        <v>108</v>
      </c>
      <c r="AN12" s="33" t="s">
        <v>109</v>
      </c>
      <c r="AO12" s="33" t="s">
        <v>110</v>
      </c>
      <c r="AP12" s="33" t="s">
        <v>111</v>
      </c>
      <c r="AQ12" s="33" t="s">
        <v>112</v>
      </c>
      <c r="AR12" s="33" t="s">
        <v>113</v>
      </c>
      <c r="AS12" s="33" t="s">
        <v>114</v>
      </c>
      <c r="AT12" s="33" t="s">
        <v>115</v>
      </c>
      <c r="AU12" s="33" t="s">
        <v>81</v>
      </c>
      <c r="AV12" s="33" t="s">
        <v>116</v>
      </c>
      <c r="AW12" s="33" t="s">
        <v>117</v>
      </c>
      <c r="AX12" s="33" t="s">
        <v>118</v>
      </c>
      <c r="AY12" s="33" t="s">
        <v>119</v>
      </c>
    </row>
    <row r="13" spans="1:51" x14ac:dyDescent="0.25">
      <c r="A13" s="64">
        <v>1</v>
      </c>
      <c r="B13" s="45"/>
      <c r="C13" s="10"/>
      <c r="D13" s="10"/>
      <c r="E13" s="52"/>
      <c r="F13" s="11"/>
      <c r="G13" s="39"/>
      <c r="H13" s="11"/>
      <c r="I13" s="26"/>
      <c r="J13" s="38" t="str">
        <f>IF(H13="","VYPLNIT HODNOTU!",IF(H13="NIE","DOPLNIT CESTNE PREHLASENIE",""))</f>
        <v>VYPLNIT HODNOTU!</v>
      </c>
      <c r="L13" s="31" t="str">
        <f>IF(AND(H13="NIE",I13="NIE"),VLOOKUP(#REF!,data!$E:$F,2,0),IFERROR(IF(H13=data!$A$2,VLOOKUP(vyuctovanie!C13,data!$P:$Q,2,0),""),""))</f>
        <v/>
      </c>
      <c r="N13" s="22" t="str">
        <f>IF(G13&lt;&gt;0,G13,"")</f>
        <v/>
      </c>
      <c r="O13" s="18"/>
      <c r="S13" s="18">
        <f>IF(N13&lt;&gt;0,$B$5,"")</f>
        <v>0</v>
      </c>
      <c r="T13" s="18">
        <f>S13</f>
        <v>0</v>
      </c>
      <c r="U13" s="18">
        <f>T13</f>
        <v>0</v>
      </c>
      <c r="W13" t="str">
        <f t="shared" ref="W13:W44" si="0">_xlfn.CONCAT("FV","_",$B$6,"_",$B$7,"_",$B$8,"_KK")</f>
        <v>FV____KK</v>
      </c>
    </row>
    <row r="14" spans="1:51" x14ac:dyDescent="0.25">
      <c r="A14" s="65">
        <v>2</v>
      </c>
      <c r="B14" s="13"/>
      <c r="C14" s="14"/>
      <c r="D14" s="14"/>
      <c r="E14" s="53"/>
      <c r="F14" s="11"/>
      <c r="G14" s="39"/>
      <c r="H14" s="11"/>
      <c r="I14" s="27"/>
      <c r="J14" s="38" t="str">
        <f t="shared" ref="J14:J56" si="1">IF(H14="","VYPLNIT HODNOTU!",IF(H14="NIE","DOPLNIT CESTNE PREHLASENIE",""))</f>
        <v>VYPLNIT HODNOTU!</v>
      </c>
      <c r="L14" s="31" t="str">
        <f>IF(AND(H14="NIE",I14="NIE"),VLOOKUP(#REF!,data!$E:$F,2,0),IFERROR(IF(H14=data!$A$2,VLOOKUP(vyuctovanie!C14,data!$P:$Q,2,0),""),""))</f>
        <v/>
      </c>
      <c r="N14" s="22" t="str">
        <f t="shared" ref="N14:N67" si="2">IF(G14&lt;&gt;0,G14,"")</f>
        <v/>
      </c>
      <c r="O14" s="18"/>
      <c r="S14" s="18">
        <f t="shared" ref="S14:S67" si="3">IF(N14&lt;&gt;0,$B$5,"")</f>
        <v>0</v>
      </c>
      <c r="T14" s="18">
        <f t="shared" ref="T14:U68" si="4">S14</f>
        <v>0</v>
      </c>
      <c r="U14" s="18">
        <f t="shared" si="4"/>
        <v>0</v>
      </c>
      <c r="W14" t="str">
        <f t="shared" si="0"/>
        <v>FV____KK</v>
      </c>
    </row>
    <row r="15" spans="1:51" x14ac:dyDescent="0.25">
      <c r="A15" s="65">
        <v>3</v>
      </c>
      <c r="B15" s="13"/>
      <c r="C15" s="14"/>
      <c r="D15" s="14"/>
      <c r="E15" s="53"/>
      <c r="F15" s="11"/>
      <c r="G15" s="39"/>
      <c r="H15" s="11"/>
      <c r="I15" s="27"/>
      <c r="J15" s="38" t="str">
        <f t="shared" si="1"/>
        <v>VYPLNIT HODNOTU!</v>
      </c>
      <c r="L15" s="31" t="str">
        <f>IF(AND(H15="NIE",I15="NIE"),VLOOKUP(#REF!,data!$E:$F,2,0),IFERROR(IF(H15=data!$A$2,VLOOKUP(vyuctovanie!#REF!,data!$P:$Q,2,0),""),""))</f>
        <v/>
      </c>
      <c r="N15" s="22" t="str">
        <f t="shared" si="2"/>
        <v/>
      </c>
      <c r="O15" s="18"/>
      <c r="S15" s="18">
        <f t="shared" si="3"/>
        <v>0</v>
      </c>
      <c r="T15" s="18">
        <f t="shared" si="4"/>
        <v>0</v>
      </c>
      <c r="U15" s="18">
        <f t="shared" si="4"/>
        <v>0</v>
      </c>
      <c r="W15" t="str">
        <f t="shared" si="0"/>
        <v>FV____KK</v>
      </c>
    </row>
    <row r="16" spans="1:51" x14ac:dyDescent="0.25">
      <c r="A16" s="64">
        <v>4</v>
      </c>
      <c r="B16" s="13"/>
      <c r="C16" s="14"/>
      <c r="D16" s="14"/>
      <c r="E16" s="53"/>
      <c r="F16" s="11"/>
      <c r="G16" s="39"/>
      <c r="H16" s="11"/>
      <c r="I16" s="27"/>
      <c r="J16" s="38" t="str">
        <f t="shared" si="1"/>
        <v>VYPLNIT HODNOTU!</v>
      </c>
      <c r="L16" s="31" t="str">
        <f>IF(AND(H16="NIE",I16="NIE"),VLOOKUP(#REF!,data!$E:$F,2,0),IFERROR(IF(H16=data!$A$2,VLOOKUP(vyuctovanie!C15,data!$P:$Q,2,0),""),""))</f>
        <v/>
      </c>
      <c r="N16" s="22" t="str">
        <f t="shared" si="2"/>
        <v/>
      </c>
      <c r="O16" s="18"/>
      <c r="S16" s="18">
        <f t="shared" si="3"/>
        <v>0</v>
      </c>
      <c r="T16" s="18">
        <f t="shared" si="4"/>
        <v>0</v>
      </c>
      <c r="U16" s="18">
        <f t="shared" si="4"/>
        <v>0</v>
      </c>
      <c r="W16" t="str">
        <f t="shared" si="0"/>
        <v>FV____KK</v>
      </c>
    </row>
    <row r="17" spans="1:23" x14ac:dyDescent="0.25">
      <c r="A17" s="65">
        <v>5</v>
      </c>
      <c r="B17" s="13"/>
      <c r="C17" s="14"/>
      <c r="D17" s="14"/>
      <c r="E17" s="53"/>
      <c r="F17" s="11"/>
      <c r="G17" s="12"/>
      <c r="H17" s="11"/>
      <c r="I17" s="27"/>
      <c r="J17" s="38" t="str">
        <f t="shared" si="1"/>
        <v>VYPLNIT HODNOTU!</v>
      </c>
      <c r="L17" s="31" t="str">
        <f>IF(AND(H17="NIE",I17="NIE"),VLOOKUP(#REF!,data!$E:$F,2,0),IFERROR(IF(H17=data!$A$2,VLOOKUP(vyuctovanie!C16,data!$P:$Q,2,0),""),""))</f>
        <v/>
      </c>
      <c r="N17" s="22" t="str">
        <f t="shared" si="2"/>
        <v/>
      </c>
      <c r="O17" s="18"/>
      <c r="S17" s="18">
        <f t="shared" si="3"/>
        <v>0</v>
      </c>
      <c r="T17" s="18">
        <f t="shared" si="4"/>
        <v>0</v>
      </c>
      <c r="U17" s="18">
        <f t="shared" si="4"/>
        <v>0</v>
      </c>
      <c r="W17" t="str">
        <f t="shared" si="0"/>
        <v>FV____KK</v>
      </c>
    </row>
    <row r="18" spans="1:23" x14ac:dyDescent="0.25">
      <c r="A18" s="65">
        <v>6</v>
      </c>
      <c r="B18" s="13"/>
      <c r="C18" s="13"/>
      <c r="D18" s="13"/>
      <c r="E18" s="53"/>
      <c r="F18" s="13"/>
      <c r="G18" s="39"/>
      <c r="H18" s="11"/>
      <c r="I18" s="27"/>
      <c r="J18" s="38" t="str">
        <f t="shared" si="1"/>
        <v>VYPLNIT HODNOTU!</v>
      </c>
      <c r="L18" s="31" t="str">
        <f>IF(AND(H18="NIE",I18="NIE"),VLOOKUP(#REF!,data!$E:$F,2,0),IFERROR(IF(H18=data!$A$2,VLOOKUP(vyuctovanie!C17,data!$P:$Q,2,0),""),""))</f>
        <v/>
      </c>
      <c r="N18" s="22" t="str">
        <f t="shared" si="2"/>
        <v/>
      </c>
      <c r="O18" s="18"/>
      <c r="S18" s="18">
        <f t="shared" si="3"/>
        <v>0</v>
      </c>
      <c r="T18" s="18">
        <f t="shared" si="4"/>
        <v>0</v>
      </c>
      <c r="U18" s="18">
        <f t="shared" si="4"/>
        <v>0</v>
      </c>
      <c r="W18" t="str">
        <f t="shared" si="0"/>
        <v>FV____KK</v>
      </c>
    </row>
    <row r="19" spans="1:23" x14ac:dyDescent="0.25">
      <c r="A19" s="64">
        <v>7</v>
      </c>
      <c r="B19" s="13"/>
      <c r="C19" s="14"/>
      <c r="D19" s="14"/>
      <c r="E19" s="53"/>
      <c r="F19" s="11"/>
      <c r="G19" s="39"/>
      <c r="H19" s="11"/>
      <c r="I19" s="27"/>
      <c r="J19" s="38" t="str">
        <f t="shared" si="1"/>
        <v>VYPLNIT HODNOTU!</v>
      </c>
      <c r="L19" s="31" t="str">
        <f>IF(AND(H19="NIE",I19="NIE"),VLOOKUP(#REF!,data!$E:$F,2,0),IFERROR(IF(H19=data!$A$2,VLOOKUP(vyuctovanie!C19,data!$P:$Q,2,0),""),""))</f>
        <v/>
      </c>
      <c r="N19" s="22" t="str">
        <f t="shared" si="2"/>
        <v/>
      </c>
      <c r="O19" s="18"/>
      <c r="S19" s="18">
        <f t="shared" si="3"/>
        <v>0</v>
      </c>
      <c r="T19" s="18">
        <f t="shared" si="4"/>
        <v>0</v>
      </c>
      <c r="U19" s="18">
        <f t="shared" si="4"/>
        <v>0</v>
      </c>
      <c r="W19" t="str">
        <f t="shared" si="0"/>
        <v>FV____KK</v>
      </c>
    </row>
    <row r="20" spans="1:23" x14ac:dyDescent="0.25">
      <c r="A20" s="65">
        <v>8</v>
      </c>
      <c r="B20" s="13"/>
      <c r="C20" s="14"/>
      <c r="D20" s="14"/>
      <c r="E20" s="53"/>
      <c r="F20" s="11"/>
      <c r="G20" s="39"/>
      <c r="H20" s="11"/>
      <c r="I20" s="27"/>
      <c r="J20" s="38" t="str">
        <f t="shared" si="1"/>
        <v>VYPLNIT HODNOTU!</v>
      </c>
      <c r="L20" s="31" t="str">
        <f>IF(AND(H20="NIE",I20="NIE"),VLOOKUP(#REF!,data!$E:$F,2,0),IFERROR(IF(H20=data!$A$2,VLOOKUP(vyuctovanie!C20,data!$P:$Q,2,0),""),""))</f>
        <v/>
      </c>
      <c r="N20" s="22" t="str">
        <f t="shared" si="2"/>
        <v/>
      </c>
      <c r="O20" s="18"/>
      <c r="S20" s="18">
        <f t="shared" si="3"/>
        <v>0</v>
      </c>
      <c r="T20" s="18">
        <f t="shared" si="4"/>
        <v>0</v>
      </c>
      <c r="U20" s="18">
        <f t="shared" si="4"/>
        <v>0</v>
      </c>
      <c r="W20" t="str">
        <f t="shared" si="0"/>
        <v>FV____KK</v>
      </c>
    </row>
    <row r="21" spans="1:23" x14ac:dyDescent="0.25">
      <c r="A21" s="65">
        <v>9</v>
      </c>
      <c r="B21" s="13"/>
      <c r="C21" s="14"/>
      <c r="D21" s="14"/>
      <c r="E21" s="53"/>
      <c r="F21" s="11"/>
      <c r="G21" s="39"/>
      <c r="H21" s="11"/>
      <c r="I21" s="27"/>
      <c r="J21" s="38" t="str">
        <f t="shared" si="1"/>
        <v>VYPLNIT HODNOTU!</v>
      </c>
      <c r="L21" s="31" t="str">
        <f>IF(AND(H21="NIE",I21="NIE"),VLOOKUP(#REF!,data!$E:$F,2,0),IFERROR(IF(H21=data!$A$2,VLOOKUP(vyuctovanie!C21,data!$P:$Q,2,0),""),""))</f>
        <v/>
      </c>
      <c r="N21" s="22" t="str">
        <f t="shared" si="2"/>
        <v/>
      </c>
      <c r="O21" s="18"/>
      <c r="S21" s="18">
        <f t="shared" si="3"/>
        <v>0</v>
      </c>
      <c r="T21" s="18">
        <f t="shared" si="4"/>
        <v>0</v>
      </c>
      <c r="U21" s="18">
        <f t="shared" si="4"/>
        <v>0</v>
      </c>
      <c r="W21" t="str">
        <f t="shared" si="0"/>
        <v>FV____KK</v>
      </c>
    </row>
    <row r="22" spans="1:23" x14ac:dyDescent="0.25">
      <c r="A22" s="64">
        <v>10</v>
      </c>
      <c r="B22" s="13"/>
      <c r="C22" s="14"/>
      <c r="D22" s="14"/>
      <c r="E22" s="53"/>
      <c r="F22" s="11"/>
      <c r="G22" s="39"/>
      <c r="H22" s="11"/>
      <c r="I22" s="27"/>
      <c r="J22" s="38" t="str">
        <f t="shared" si="1"/>
        <v>VYPLNIT HODNOTU!</v>
      </c>
      <c r="L22" s="31" t="str">
        <f>IF(AND(H22="NIE",I22="NIE"),VLOOKUP(#REF!,data!$E:$F,2,0),IFERROR(IF(H22=data!$A$2,VLOOKUP(vyuctovanie!C22,data!$P:$Q,2,0),""),""))</f>
        <v/>
      </c>
      <c r="N22" s="22" t="str">
        <f t="shared" si="2"/>
        <v/>
      </c>
      <c r="O22" s="18"/>
      <c r="S22" s="18">
        <f t="shared" si="3"/>
        <v>0</v>
      </c>
      <c r="T22" s="18">
        <f t="shared" si="4"/>
        <v>0</v>
      </c>
      <c r="U22" s="18">
        <f t="shared" si="4"/>
        <v>0</v>
      </c>
      <c r="W22" t="str">
        <f t="shared" si="0"/>
        <v>FV____KK</v>
      </c>
    </row>
    <row r="23" spans="1:23" x14ac:dyDescent="0.25">
      <c r="A23" s="65">
        <v>11</v>
      </c>
      <c r="B23" s="13"/>
      <c r="C23" s="14"/>
      <c r="D23" s="14"/>
      <c r="E23" s="53"/>
      <c r="F23" s="11"/>
      <c r="G23" s="39"/>
      <c r="H23" s="11"/>
      <c r="I23" s="27"/>
      <c r="J23" s="38" t="str">
        <f t="shared" si="1"/>
        <v>VYPLNIT HODNOTU!</v>
      </c>
      <c r="L23" s="31" t="str">
        <f>IF(AND(H23="NIE",I23="NIE"),VLOOKUP(#REF!,data!$E:$F,2,0),IFERROR(IF(H23=data!$A$2,VLOOKUP(vyuctovanie!C23,data!$P:$Q,2,0),""),""))</f>
        <v/>
      </c>
      <c r="N23" s="22" t="str">
        <f t="shared" si="2"/>
        <v/>
      </c>
      <c r="S23" s="18">
        <f t="shared" si="3"/>
        <v>0</v>
      </c>
      <c r="T23" s="18">
        <f t="shared" si="4"/>
        <v>0</v>
      </c>
      <c r="U23" s="18">
        <f t="shared" si="4"/>
        <v>0</v>
      </c>
      <c r="W23" t="str">
        <f t="shared" si="0"/>
        <v>FV____KK</v>
      </c>
    </row>
    <row r="24" spans="1:23" x14ac:dyDescent="0.25">
      <c r="A24" s="65">
        <v>12</v>
      </c>
      <c r="B24" s="13"/>
      <c r="C24" s="14"/>
      <c r="D24" s="14"/>
      <c r="E24" s="53"/>
      <c r="F24" s="11"/>
      <c r="G24" s="39"/>
      <c r="H24" s="11"/>
      <c r="I24" s="27"/>
      <c r="J24" s="38" t="str">
        <f t="shared" si="1"/>
        <v>VYPLNIT HODNOTU!</v>
      </c>
      <c r="L24" s="31" t="str">
        <f>IF(AND(H24="NIE",I24="NIE"),VLOOKUP(#REF!,data!$E:$F,2,0),IFERROR(IF(H24=data!$A$2,VLOOKUP(vyuctovanie!C24,data!$P:$Q,2,0),""),""))</f>
        <v/>
      </c>
      <c r="N24" s="22" t="str">
        <f t="shared" si="2"/>
        <v/>
      </c>
      <c r="S24" s="18">
        <f t="shared" si="3"/>
        <v>0</v>
      </c>
      <c r="T24" s="18">
        <f t="shared" si="4"/>
        <v>0</v>
      </c>
      <c r="U24" s="18">
        <f t="shared" si="4"/>
        <v>0</v>
      </c>
      <c r="W24" t="str">
        <f t="shared" si="0"/>
        <v>FV____KK</v>
      </c>
    </row>
    <row r="25" spans="1:23" x14ac:dyDescent="0.25">
      <c r="A25" s="64">
        <v>13</v>
      </c>
      <c r="B25" s="13"/>
      <c r="C25" s="14"/>
      <c r="D25" s="14"/>
      <c r="E25" s="53"/>
      <c r="F25" s="11"/>
      <c r="G25" s="39"/>
      <c r="H25" s="11"/>
      <c r="I25" s="27"/>
      <c r="J25" s="38" t="str">
        <f t="shared" si="1"/>
        <v>VYPLNIT HODNOTU!</v>
      </c>
      <c r="L25" s="31" t="str">
        <f>IF(AND(H25="NIE",I25="NIE"),VLOOKUP(#REF!,data!$E:$F,2,0),IFERROR(IF(H25=data!$A$2,VLOOKUP(vyuctovanie!C25,data!$P:$Q,2,0),""),""))</f>
        <v/>
      </c>
      <c r="N25" s="22" t="str">
        <f t="shared" si="2"/>
        <v/>
      </c>
      <c r="S25" s="18">
        <f t="shared" si="3"/>
        <v>0</v>
      </c>
      <c r="T25" s="18">
        <f t="shared" si="4"/>
        <v>0</v>
      </c>
      <c r="U25" s="18">
        <f t="shared" si="4"/>
        <v>0</v>
      </c>
      <c r="W25" t="str">
        <f t="shared" si="0"/>
        <v>FV____KK</v>
      </c>
    </row>
    <row r="26" spans="1:23" x14ac:dyDescent="0.25">
      <c r="A26" s="65">
        <v>14</v>
      </c>
      <c r="B26" s="13"/>
      <c r="C26" s="14"/>
      <c r="D26" s="14"/>
      <c r="E26" s="53"/>
      <c r="F26" s="11"/>
      <c r="G26" s="39"/>
      <c r="H26" s="11"/>
      <c r="I26" s="27"/>
      <c r="J26" s="38" t="str">
        <f t="shared" si="1"/>
        <v>VYPLNIT HODNOTU!</v>
      </c>
      <c r="L26" s="31" t="str">
        <f>IF(AND(H26="NIE",I26="NIE"),VLOOKUP(#REF!,data!$E:$F,2,0),IFERROR(IF(H26=data!$A$2,VLOOKUP(vyuctovanie!C26,data!$P:$Q,2,0),""),""))</f>
        <v/>
      </c>
      <c r="N26" s="22" t="str">
        <f t="shared" si="2"/>
        <v/>
      </c>
      <c r="S26" s="18">
        <f t="shared" si="3"/>
        <v>0</v>
      </c>
      <c r="T26" s="18">
        <f t="shared" si="4"/>
        <v>0</v>
      </c>
      <c r="U26" s="18">
        <f t="shared" si="4"/>
        <v>0</v>
      </c>
      <c r="W26" t="str">
        <f t="shared" si="0"/>
        <v>FV____KK</v>
      </c>
    </row>
    <row r="27" spans="1:23" x14ac:dyDescent="0.25">
      <c r="A27" s="65">
        <v>15</v>
      </c>
      <c r="B27" s="13"/>
      <c r="C27" s="14"/>
      <c r="D27" s="14"/>
      <c r="E27" s="53"/>
      <c r="F27" s="11"/>
      <c r="G27" s="39"/>
      <c r="H27" s="11"/>
      <c r="I27" s="27"/>
      <c r="J27" s="38" t="str">
        <f t="shared" si="1"/>
        <v>VYPLNIT HODNOTU!</v>
      </c>
      <c r="L27" s="31" t="str">
        <f>IF(AND(H27="NIE",I27="NIE"),VLOOKUP(#REF!,data!$E:$F,2,0),IFERROR(IF(H27=data!$A$2,VLOOKUP(vyuctovanie!C27,data!$P:$Q,2,0),""),""))</f>
        <v/>
      </c>
      <c r="N27" s="22" t="str">
        <f t="shared" si="2"/>
        <v/>
      </c>
      <c r="S27" s="18">
        <f t="shared" si="3"/>
        <v>0</v>
      </c>
      <c r="T27" s="18">
        <f t="shared" si="4"/>
        <v>0</v>
      </c>
      <c r="U27" s="18">
        <f t="shared" si="4"/>
        <v>0</v>
      </c>
      <c r="W27" t="str">
        <f t="shared" si="0"/>
        <v>FV____KK</v>
      </c>
    </row>
    <row r="28" spans="1:23" x14ac:dyDescent="0.25">
      <c r="A28" s="64">
        <v>16</v>
      </c>
      <c r="B28" s="13"/>
      <c r="C28" s="14"/>
      <c r="D28" s="14"/>
      <c r="E28" s="53"/>
      <c r="F28" s="11"/>
      <c r="G28" s="39"/>
      <c r="H28" s="11"/>
      <c r="I28" s="27"/>
      <c r="J28" s="38" t="str">
        <f t="shared" si="1"/>
        <v>VYPLNIT HODNOTU!</v>
      </c>
      <c r="L28" s="31" t="str">
        <f>IF(AND(H28="NIE",I28="NIE"),VLOOKUP(#REF!,data!$E:$F,2,0),IFERROR(IF(H28=data!$A$2,VLOOKUP(vyuctovanie!C28,data!$P:$Q,2,0),""),""))</f>
        <v/>
      </c>
      <c r="N28" s="22" t="str">
        <f t="shared" si="2"/>
        <v/>
      </c>
      <c r="S28" s="18">
        <f t="shared" si="3"/>
        <v>0</v>
      </c>
      <c r="T28" s="18">
        <f t="shared" si="4"/>
        <v>0</v>
      </c>
      <c r="U28" s="18">
        <f t="shared" si="4"/>
        <v>0</v>
      </c>
      <c r="W28" t="str">
        <f t="shared" si="0"/>
        <v>FV____KK</v>
      </c>
    </row>
    <row r="29" spans="1:23" x14ac:dyDescent="0.25">
      <c r="A29" s="65">
        <v>17</v>
      </c>
      <c r="B29" s="13"/>
      <c r="C29" s="14"/>
      <c r="D29" s="14"/>
      <c r="E29" s="53"/>
      <c r="F29" s="11"/>
      <c r="G29" s="39"/>
      <c r="H29" s="11"/>
      <c r="I29" s="27"/>
      <c r="J29" s="38" t="str">
        <f t="shared" si="1"/>
        <v>VYPLNIT HODNOTU!</v>
      </c>
      <c r="L29" s="31" t="str">
        <f>IF(AND(H29="NIE",I29="NIE"),VLOOKUP(#REF!,data!$E:$F,2,0),IFERROR(IF(H29=data!$A$2,VLOOKUP(vyuctovanie!C29,data!$P:$Q,2,0),""),""))</f>
        <v/>
      </c>
      <c r="N29" s="22" t="str">
        <f t="shared" si="2"/>
        <v/>
      </c>
      <c r="S29" s="18">
        <f t="shared" si="3"/>
        <v>0</v>
      </c>
      <c r="T29" s="18">
        <f t="shared" si="4"/>
        <v>0</v>
      </c>
      <c r="U29" s="18">
        <f t="shared" si="4"/>
        <v>0</v>
      </c>
      <c r="W29" t="str">
        <f t="shared" si="0"/>
        <v>FV____KK</v>
      </c>
    </row>
    <row r="30" spans="1:23" x14ac:dyDescent="0.25">
      <c r="A30" s="65">
        <v>18</v>
      </c>
      <c r="B30" s="13"/>
      <c r="C30" s="14"/>
      <c r="D30" s="14"/>
      <c r="E30" s="53"/>
      <c r="F30" s="11"/>
      <c r="G30" s="39"/>
      <c r="H30" s="11"/>
      <c r="I30" s="27"/>
      <c r="J30" s="38" t="str">
        <f t="shared" si="1"/>
        <v>VYPLNIT HODNOTU!</v>
      </c>
      <c r="L30" s="31" t="str">
        <f>IF(AND(H30="NIE",I30="NIE"),VLOOKUP(#REF!,data!$E:$F,2,0),IFERROR(IF(H30=data!$A$2,VLOOKUP(vyuctovanie!C30,data!$P:$Q,2,0),""),""))</f>
        <v/>
      </c>
      <c r="N30" s="22" t="str">
        <f t="shared" si="2"/>
        <v/>
      </c>
      <c r="S30" s="18">
        <f t="shared" si="3"/>
        <v>0</v>
      </c>
      <c r="T30" s="18">
        <f t="shared" si="4"/>
        <v>0</v>
      </c>
      <c r="U30" s="18">
        <f t="shared" si="4"/>
        <v>0</v>
      </c>
      <c r="W30" t="str">
        <f t="shared" si="0"/>
        <v>FV____KK</v>
      </c>
    </row>
    <row r="31" spans="1:23" x14ac:dyDescent="0.25">
      <c r="A31" s="64">
        <v>19</v>
      </c>
      <c r="B31" s="13"/>
      <c r="C31" s="14"/>
      <c r="D31" s="14"/>
      <c r="E31" s="53"/>
      <c r="F31" s="11"/>
      <c r="G31" s="39"/>
      <c r="H31" s="11"/>
      <c r="I31" s="27"/>
      <c r="J31" s="38" t="str">
        <f t="shared" si="1"/>
        <v>VYPLNIT HODNOTU!</v>
      </c>
      <c r="L31" s="31" t="str">
        <f>IF(AND(H31="NIE",I31="NIE"),VLOOKUP(#REF!,data!$E:$F,2,0),IFERROR(IF(H31=data!$A$2,VLOOKUP(vyuctovanie!C31,data!$P:$Q,2,0),""),""))</f>
        <v/>
      </c>
      <c r="N31" s="22" t="str">
        <f t="shared" si="2"/>
        <v/>
      </c>
      <c r="S31" s="18">
        <f t="shared" si="3"/>
        <v>0</v>
      </c>
      <c r="T31" s="18">
        <f t="shared" si="4"/>
        <v>0</v>
      </c>
      <c r="U31" s="18">
        <f t="shared" si="4"/>
        <v>0</v>
      </c>
      <c r="W31" t="str">
        <f t="shared" si="0"/>
        <v>FV____KK</v>
      </c>
    </row>
    <row r="32" spans="1:23" x14ac:dyDescent="0.25">
      <c r="A32" s="65">
        <v>20</v>
      </c>
      <c r="B32" s="13"/>
      <c r="C32" s="14"/>
      <c r="D32" s="14"/>
      <c r="E32" s="53"/>
      <c r="F32" s="11"/>
      <c r="G32" s="39"/>
      <c r="H32" s="11"/>
      <c r="I32" s="27"/>
      <c r="J32" s="38" t="str">
        <f t="shared" si="1"/>
        <v>VYPLNIT HODNOTU!</v>
      </c>
      <c r="L32" s="31" t="str">
        <f>IF(AND(H32="NIE",I32="NIE"),VLOOKUP(#REF!,data!$E:$F,2,0),IFERROR(IF(H32=data!$A$2,VLOOKUP(vyuctovanie!C32,data!$P:$Q,2,0),""),""))</f>
        <v/>
      </c>
      <c r="N32" s="22" t="str">
        <f t="shared" si="2"/>
        <v/>
      </c>
      <c r="S32" s="18">
        <f t="shared" si="3"/>
        <v>0</v>
      </c>
      <c r="T32" s="18">
        <f t="shared" si="4"/>
        <v>0</v>
      </c>
      <c r="U32" s="18">
        <f t="shared" si="4"/>
        <v>0</v>
      </c>
      <c r="W32" t="str">
        <f t="shared" si="0"/>
        <v>FV____KK</v>
      </c>
    </row>
    <row r="33" spans="1:23" x14ac:dyDescent="0.25">
      <c r="A33" s="65">
        <v>21</v>
      </c>
      <c r="B33" s="13"/>
      <c r="C33" s="14"/>
      <c r="D33" s="14"/>
      <c r="E33" s="53"/>
      <c r="F33" s="11"/>
      <c r="G33" s="39"/>
      <c r="H33" s="11"/>
      <c r="I33" s="27"/>
      <c r="J33" s="38" t="str">
        <f t="shared" si="1"/>
        <v>VYPLNIT HODNOTU!</v>
      </c>
      <c r="L33" s="31" t="str">
        <f>IF(AND(H33="NIE",I33="NIE"),VLOOKUP(#REF!,data!$E:$F,2,0),IFERROR(IF(H33=data!$A$2,VLOOKUP(vyuctovanie!C33,data!$P:$Q,2,0),""),""))</f>
        <v/>
      </c>
      <c r="N33" s="22" t="str">
        <f t="shared" si="2"/>
        <v/>
      </c>
      <c r="S33" s="18">
        <f t="shared" si="3"/>
        <v>0</v>
      </c>
      <c r="T33" s="18">
        <f t="shared" si="4"/>
        <v>0</v>
      </c>
      <c r="U33" s="18">
        <f t="shared" si="4"/>
        <v>0</v>
      </c>
      <c r="W33" t="str">
        <f t="shared" si="0"/>
        <v>FV____KK</v>
      </c>
    </row>
    <row r="34" spans="1:23" x14ac:dyDescent="0.25">
      <c r="A34" s="64">
        <v>22</v>
      </c>
      <c r="B34" s="13"/>
      <c r="C34" s="14"/>
      <c r="D34" s="14"/>
      <c r="E34" s="53"/>
      <c r="F34" s="11"/>
      <c r="G34" s="39"/>
      <c r="H34" s="11"/>
      <c r="I34" s="27"/>
      <c r="J34" s="38" t="str">
        <f t="shared" si="1"/>
        <v>VYPLNIT HODNOTU!</v>
      </c>
      <c r="L34" s="31" t="str">
        <f>IF(AND(H34="NIE",I34="NIE"),VLOOKUP(#REF!,data!$E:$F,2,0),IFERROR(IF(H34=data!$A$2,VLOOKUP(vyuctovanie!C34,data!$P:$Q,2,0),""),""))</f>
        <v/>
      </c>
      <c r="N34" s="22" t="str">
        <f t="shared" si="2"/>
        <v/>
      </c>
      <c r="S34" s="18">
        <f t="shared" si="3"/>
        <v>0</v>
      </c>
      <c r="T34" s="18">
        <f t="shared" si="4"/>
        <v>0</v>
      </c>
      <c r="U34" s="18">
        <f t="shared" si="4"/>
        <v>0</v>
      </c>
      <c r="W34" t="str">
        <f t="shared" si="0"/>
        <v>FV____KK</v>
      </c>
    </row>
    <row r="35" spans="1:23" x14ac:dyDescent="0.25">
      <c r="A35" s="65">
        <v>23</v>
      </c>
      <c r="B35" s="13"/>
      <c r="C35" s="14"/>
      <c r="D35" s="14"/>
      <c r="E35" s="53"/>
      <c r="F35" s="11"/>
      <c r="G35" s="39"/>
      <c r="H35" s="11"/>
      <c r="I35" s="27"/>
      <c r="J35" s="38" t="str">
        <f t="shared" si="1"/>
        <v>VYPLNIT HODNOTU!</v>
      </c>
      <c r="L35" s="31" t="str">
        <f>IF(AND(H35="NIE",I35="NIE"),VLOOKUP(#REF!,data!$E:$F,2,0),IFERROR(IF(H35=data!$A$2,VLOOKUP(vyuctovanie!C35,data!$P:$Q,2,0),""),""))</f>
        <v/>
      </c>
      <c r="N35" s="22" t="str">
        <f t="shared" si="2"/>
        <v/>
      </c>
      <c r="S35" s="18">
        <f t="shared" si="3"/>
        <v>0</v>
      </c>
      <c r="T35" s="18">
        <f t="shared" si="4"/>
        <v>0</v>
      </c>
      <c r="U35" s="18">
        <f t="shared" si="4"/>
        <v>0</v>
      </c>
      <c r="W35" t="str">
        <f t="shared" si="0"/>
        <v>FV____KK</v>
      </c>
    </row>
    <row r="36" spans="1:23" x14ac:dyDescent="0.25">
      <c r="A36" s="65">
        <v>24</v>
      </c>
      <c r="B36" s="13"/>
      <c r="C36" s="14"/>
      <c r="D36" s="14"/>
      <c r="E36" s="53"/>
      <c r="F36" s="11"/>
      <c r="G36" s="39"/>
      <c r="H36" s="11"/>
      <c r="I36" s="27"/>
      <c r="J36" s="38" t="str">
        <f t="shared" si="1"/>
        <v>VYPLNIT HODNOTU!</v>
      </c>
      <c r="L36" s="31" t="str">
        <f>IF(AND(H36="NIE",I36="NIE"),VLOOKUP(#REF!,data!$E:$F,2,0),IFERROR(IF(H36=data!$A$2,VLOOKUP(vyuctovanie!C36,data!$P:$Q,2,0),""),""))</f>
        <v/>
      </c>
      <c r="N36" s="22" t="str">
        <f t="shared" si="2"/>
        <v/>
      </c>
      <c r="S36" s="18">
        <f t="shared" si="3"/>
        <v>0</v>
      </c>
      <c r="T36" s="18">
        <f t="shared" si="4"/>
        <v>0</v>
      </c>
      <c r="U36" s="18">
        <f t="shared" si="4"/>
        <v>0</v>
      </c>
      <c r="W36" t="str">
        <f t="shared" si="0"/>
        <v>FV____KK</v>
      </c>
    </row>
    <row r="37" spans="1:23" x14ac:dyDescent="0.25">
      <c r="A37" s="64">
        <v>25</v>
      </c>
      <c r="B37" s="13"/>
      <c r="C37" s="14"/>
      <c r="D37" s="14"/>
      <c r="E37" s="53"/>
      <c r="F37" s="11"/>
      <c r="G37" s="39"/>
      <c r="H37" s="11"/>
      <c r="I37" s="27"/>
      <c r="J37" s="38" t="str">
        <f t="shared" si="1"/>
        <v>VYPLNIT HODNOTU!</v>
      </c>
      <c r="L37" s="31" t="str">
        <f>IF(AND(H37="NIE",I37="NIE"),VLOOKUP(#REF!,data!$E:$F,2,0),IFERROR(IF(H37=data!$A$2,VLOOKUP(vyuctovanie!C37,data!$P:$Q,2,0),""),""))</f>
        <v/>
      </c>
      <c r="N37" s="22" t="str">
        <f t="shared" ref="N37:N56" si="5">IF(G37&lt;&gt;0,G37,"")</f>
        <v/>
      </c>
      <c r="S37" s="18">
        <f t="shared" ref="S37:S56" si="6">IF(N37&lt;&gt;0,$B$5,"")</f>
        <v>0</v>
      </c>
      <c r="T37" s="18">
        <f t="shared" ref="T37:T56" si="7">S37</f>
        <v>0</v>
      </c>
      <c r="U37" s="18">
        <f t="shared" ref="U37:U56" si="8">T37</f>
        <v>0</v>
      </c>
      <c r="W37" t="str">
        <f t="shared" si="0"/>
        <v>FV____KK</v>
      </c>
    </row>
    <row r="38" spans="1:23" x14ac:dyDescent="0.25">
      <c r="A38" s="65">
        <v>26</v>
      </c>
      <c r="B38" s="13"/>
      <c r="C38" s="14"/>
      <c r="D38" s="14"/>
      <c r="E38" s="53"/>
      <c r="F38" s="11"/>
      <c r="G38" s="39"/>
      <c r="H38" s="11"/>
      <c r="I38" s="27"/>
      <c r="J38" s="38" t="str">
        <f t="shared" si="1"/>
        <v>VYPLNIT HODNOTU!</v>
      </c>
      <c r="L38" s="31" t="str">
        <f>IF(AND(H38="NIE",I38="NIE"),VLOOKUP(#REF!,data!$E:$F,2,0),IFERROR(IF(H38=data!$A$2,VLOOKUP(vyuctovanie!C38,data!$P:$Q,2,0),""),""))</f>
        <v/>
      </c>
      <c r="N38" s="22" t="str">
        <f t="shared" si="5"/>
        <v/>
      </c>
      <c r="S38" s="18">
        <f t="shared" si="6"/>
        <v>0</v>
      </c>
      <c r="T38" s="18">
        <f t="shared" si="7"/>
        <v>0</v>
      </c>
      <c r="U38" s="18">
        <f t="shared" si="8"/>
        <v>0</v>
      </c>
      <c r="W38" t="str">
        <f t="shared" si="0"/>
        <v>FV____KK</v>
      </c>
    </row>
    <row r="39" spans="1:23" x14ac:dyDescent="0.25">
      <c r="A39" s="65">
        <v>27</v>
      </c>
      <c r="B39" s="13"/>
      <c r="C39" s="14"/>
      <c r="D39" s="14"/>
      <c r="E39" s="53"/>
      <c r="F39" s="11"/>
      <c r="G39" s="39"/>
      <c r="H39" s="11"/>
      <c r="I39" s="27"/>
      <c r="J39" s="38" t="str">
        <f t="shared" si="1"/>
        <v>VYPLNIT HODNOTU!</v>
      </c>
      <c r="L39" s="31" t="str">
        <f>IF(AND(H39="NIE",I39="NIE"),VLOOKUP(#REF!,data!$E:$F,2,0),IFERROR(IF(H39=data!$A$2,VLOOKUP(vyuctovanie!C39,data!$P:$Q,2,0),""),""))</f>
        <v/>
      </c>
      <c r="N39" s="22" t="str">
        <f t="shared" si="5"/>
        <v/>
      </c>
      <c r="S39" s="18">
        <f t="shared" si="6"/>
        <v>0</v>
      </c>
      <c r="T39" s="18">
        <f t="shared" si="7"/>
        <v>0</v>
      </c>
      <c r="U39" s="18">
        <f t="shared" si="8"/>
        <v>0</v>
      </c>
      <c r="W39" t="str">
        <f t="shared" si="0"/>
        <v>FV____KK</v>
      </c>
    </row>
    <row r="40" spans="1:23" x14ac:dyDescent="0.25">
      <c r="A40" s="64">
        <v>28</v>
      </c>
      <c r="B40" s="13"/>
      <c r="C40" s="14"/>
      <c r="D40" s="14"/>
      <c r="E40" s="53"/>
      <c r="F40" s="11"/>
      <c r="G40" s="39"/>
      <c r="H40" s="11"/>
      <c r="I40" s="27"/>
      <c r="J40" s="38" t="str">
        <f t="shared" si="1"/>
        <v>VYPLNIT HODNOTU!</v>
      </c>
      <c r="L40" s="31" t="str">
        <f>IF(AND(H40="NIE",I40="NIE"),VLOOKUP(#REF!,data!$E:$F,2,0),IFERROR(IF(H40=data!$A$2,VLOOKUP(vyuctovanie!C40,data!$P:$Q,2,0),""),""))</f>
        <v/>
      </c>
      <c r="N40" s="22" t="str">
        <f t="shared" si="5"/>
        <v/>
      </c>
      <c r="S40" s="18">
        <f t="shared" si="6"/>
        <v>0</v>
      </c>
      <c r="T40" s="18">
        <f t="shared" si="7"/>
        <v>0</v>
      </c>
      <c r="U40" s="18">
        <f t="shared" si="8"/>
        <v>0</v>
      </c>
      <c r="W40" t="str">
        <f t="shared" si="0"/>
        <v>FV____KK</v>
      </c>
    </row>
    <row r="41" spans="1:23" x14ac:dyDescent="0.25">
      <c r="A41" s="65">
        <v>29</v>
      </c>
      <c r="B41" s="13"/>
      <c r="C41" s="14"/>
      <c r="D41" s="14"/>
      <c r="E41" s="53"/>
      <c r="F41" s="11"/>
      <c r="G41" s="39"/>
      <c r="H41" s="11"/>
      <c r="I41" s="27"/>
      <c r="J41" s="38" t="str">
        <f t="shared" si="1"/>
        <v>VYPLNIT HODNOTU!</v>
      </c>
      <c r="L41" s="31" t="str">
        <f>IF(AND(H41="NIE",I41="NIE"),VLOOKUP(#REF!,data!$E:$F,2,0),IFERROR(IF(H41=data!$A$2,VLOOKUP(vyuctovanie!C41,data!$P:$Q,2,0),""),""))</f>
        <v/>
      </c>
      <c r="N41" s="22" t="str">
        <f t="shared" si="5"/>
        <v/>
      </c>
      <c r="S41" s="18">
        <f t="shared" si="6"/>
        <v>0</v>
      </c>
      <c r="T41" s="18">
        <f t="shared" si="7"/>
        <v>0</v>
      </c>
      <c r="U41" s="18">
        <f t="shared" si="8"/>
        <v>0</v>
      </c>
      <c r="W41" t="str">
        <f t="shared" si="0"/>
        <v>FV____KK</v>
      </c>
    </row>
    <row r="42" spans="1:23" x14ac:dyDescent="0.25">
      <c r="A42" s="65">
        <v>30</v>
      </c>
      <c r="B42" s="13"/>
      <c r="C42" s="14"/>
      <c r="D42" s="14"/>
      <c r="E42" s="53"/>
      <c r="F42" s="11"/>
      <c r="G42" s="39"/>
      <c r="H42" s="11"/>
      <c r="I42" s="27"/>
      <c r="J42" s="38" t="str">
        <f t="shared" si="1"/>
        <v>VYPLNIT HODNOTU!</v>
      </c>
      <c r="L42" s="31" t="str">
        <f>IF(AND(H42="NIE",I42="NIE"),VLOOKUP(#REF!,data!$E:$F,2,0),IFERROR(IF(H42=data!$A$2,VLOOKUP(vyuctovanie!C42,data!$P:$Q,2,0),""),""))</f>
        <v/>
      </c>
      <c r="N42" s="22" t="str">
        <f t="shared" si="5"/>
        <v/>
      </c>
      <c r="S42" s="18">
        <f t="shared" si="6"/>
        <v>0</v>
      </c>
      <c r="T42" s="18">
        <f t="shared" si="7"/>
        <v>0</v>
      </c>
      <c r="U42" s="18">
        <f t="shared" si="8"/>
        <v>0</v>
      </c>
      <c r="W42" t="str">
        <f t="shared" si="0"/>
        <v>FV____KK</v>
      </c>
    </row>
    <row r="43" spans="1:23" x14ac:dyDescent="0.25">
      <c r="A43" s="64">
        <v>31</v>
      </c>
      <c r="B43" s="13"/>
      <c r="C43" s="14"/>
      <c r="D43" s="14"/>
      <c r="E43" s="53"/>
      <c r="F43" s="11"/>
      <c r="G43" s="39"/>
      <c r="H43" s="11"/>
      <c r="I43" s="27"/>
      <c r="J43" s="38" t="str">
        <f t="shared" si="1"/>
        <v>VYPLNIT HODNOTU!</v>
      </c>
      <c r="L43" s="31" t="str">
        <f>IF(AND(H43="NIE",I43="NIE"),VLOOKUP(#REF!,data!$E:$F,2,0),IFERROR(IF(H43=data!$A$2,VLOOKUP(vyuctovanie!C43,data!$P:$Q,2,0),""),""))</f>
        <v/>
      </c>
      <c r="N43" s="22" t="str">
        <f t="shared" si="5"/>
        <v/>
      </c>
      <c r="S43" s="18">
        <f t="shared" si="6"/>
        <v>0</v>
      </c>
      <c r="T43" s="18">
        <f t="shared" si="7"/>
        <v>0</v>
      </c>
      <c r="U43" s="18">
        <f t="shared" si="8"/>
        <v>0</v>
      </c>
      <c r="W43" t="str">
        <f t="shared" si="0"/>
        <v>FV____KK</v>
      </c>
    </row>
    <row r="44" spans="1:23" x14ac:dyDescent="0.25">
      <c r="A44" s="65">
        <v>32</v>
      </c>
      <c r="B44" s="13"/>
      <c r="C44" s="14"/>
      <c r="D44" s="14"/>
      <c r="E44" s="53"/>
      <c r="F44" s="11"/>
      <c r="G44" s="39"/>
      <c r="H44" s="11"/>
      <c r="I44" s="27"/>
      <c r="J44" s="38" t="str">
        <f t="shared" si="1"/>
        <v>VYPLNIT HODNOTU!</v>
      </c>
      <c r="L44" s="31" t="str">
        <f>IF(AND(H44="NIE",I44="NIE"),VLOOKUP(#REF!,data!$E:$F,2,0),IFERROR(IF(H44=data!$A$2,VLOOKUP(vyuctovanie!C44,data!$P:$Q,2,0),""),""))</f>
        <v/>
      </c>
      <c r="N44" s="22" t="str">
        <f t="shared" si="5"/>
        <v/>
      </c>
      <c r="S44" s="18">
        <f t="shared" si="6"/>
        <v>0</v>
      </c>
      <c r="T44" s="18">
        <f t="shared" si="7"/>
        <v>0</v>
      </c>
      <c r="U44" s="18">
        <f t="shared" si="8"/>
        <v>0</v>
      </c>
      <c r="W44" t="str">
        <f t="shared" si="0"/>
        <v>FV____KK</v>
      </c>
    </row>
    <row r="45" spans="1:23" x14ac:dyDescent="0.25">
      <c r="A45" s="65">
        <v>33</v>
      </c>
      <c r="B45" s="13"/>
      <c r="C45" s="14"/>
      <c r="D45" s="14"/>
      <c r="E45" s="53"/>
      <c r="F45" s="11"/>
      <c r="G45" s="39"/>
      <c r="H45" s="11"/>
      <c r="I45" s="27"/>
      <c r="J45" s="38" t="str">
        <f t="shared" si="1"/>
        <v>VYPLNIT HODNOTU!</v>
      </c>
      <c r="L45" s="31" t="str">
        <f>IF(AND(H45="NIE",I45="NIE"),VLOOKUP(#REF!,data!$E:$F,2,0),IFERROR(IF(H45=data!$A$2,VLOOKUP(vyuctovanie!C45,data!$P:$Q,2,0),""),""))</f>
        <v/>
      </c>
      <c r="N45" s="22" t="str">
        <f t="shared" si="5"/>
        <v/>
      </c>
      <c r="S45" s="18">
        <f t="shared" si="6"/>
        <v>0</v>
      </c>
      <c r="T45" s="18">
        <f t="shared" si="7"/>
        <v>0</v>
      </c>
      <c r="U45" s="18">
        <f t="shared" si="8"/>
        <v>0</v>
      </c>
      <c r="W45" t="str">
        <f t="shared" ref="W45:W76" si="9">_xlfn.CONCAT("FV","_",$B$6,"_",$B$7,"_",$B$8,"_KK")</f>
        <v>FV____KK</v>
      </c>
    </row>
    <row r="46" spans="1:23" x14ac:dyDescent="0.25">
      <c r="A46" s="64">
        <v>34</v>
      </c>
      <c r="B46" s="13"/>
      <c r="C46" s="14"/>
      <c r="D46" s="14"/>
      <c r="E46" s="53"/>
      <c r="F46" s="11"/>
      <c r="G46" s="39"/>
      <c r="H46" s="11"/>
      <c r="I46" s="27"/>
      <c r="J46" s="38" t="str">
        <f t="shared" si="1"/>
        <v>VYPLNIT HODNOTU!</v>
      </c>
      <c r="L46" s="31" t="str">
        <f>IF(AND(H46="NIE",I46="NIE"),VLOOKUP(#REF!,data!$E:$F,2,0),IFERROR(IF(H46=data!$A$2,VLOOKUP(vyuctovanie!C46,data!$P:$Q,2,0),""),""))</f>
        <v/>
      </c>
      <c r="N46" s="22" t="str">
        <f t="shared" si="5"/>
        <v/>
      </c>
      <c r="S46" s="18">
        <f t="shared" si="6"/>
        <v>0</v>
      </c>
      <c r="T46" s="18">
        <f t="shared" si="7"/>
        <v>0</v>
      </c>
      <c r="U46" s="18">
        <f t="shared" si="8"/>
        <v>0</v>
      </c>
      <c r="W46" t="str">
        <f t="shared" si="9"/>
        <v>FV____KK</v>
      </c>
    </row>
    <row r="47" spans="1:23" x14ac:dyDescent="0.25">
      <c r="A47" s="65">
        <v>35</v>
      </c>
      <c r="B47" s="13"/>
      <c r="C47" s="14"/>
      <c r="D47" s="14"/>
      <c r="E47" s="53"/>
      <c r="F47" s="11"/>
      <c r="G47" s="39"/>
      <c r="H47" s="11"/>
      <c r="I47" s="27"/>
      <c r="J47" s="38" t="str">
        <f t="shared" si="1"/>
        <v>VYPLNIT HODNOTU!</v>
      </c>
      <c r="L47" s="31" t="str">
        <f>IF(AND(H47="NIE",I47="NIE"),VLOOKUP(#REF!,data!$E:$F,2,0),IFERROR(IF(H47=data!$A$2,VLOOKUP(vyuctovanie!C47,data!$P:$Q,2,0),""),""))</f>
        <v/>
      </c>
      <c r="N47" s="22" t="str">
        <f t="shared" si="5"/>
        <v/>
      </c>
      <c r="S47" s="18">
        <f t="shared" si="6"/>
        <v>0</v>
      </c>
      <c r="T47" s="18">
        <f t="shared" si="7"/>
        <v>0</v>
      </c>
      <c r="U47" s="18">
        <f t="shared" si="8"/>
        <v>0</v>
      </c>
      <c r="W47" t="str">
        <f t="shared" si="9"/>
        <v>FV____KK</v>
      </c>
    </row>
    <row r="48" spans="1:23" x14ac:dyDescent="0.25">
      <c r="A48" s="65">
        <v>36</v>
      </c>
      <c r="B48" s="13"/>
      <c r="C48" s="14"/>
      <c r="D48" s="14"/>
      <c r="E48" s="53"/>
      <c r="F48" s="11"/>
      <c r="G48" s="39"/>
      <c r="H48" s="11"/>
      <c r="I48" s="27"/>
      <c r="J48" s="38" t="str">
        <f t="shared" si="1"/>
        <v>VYPLNIT HODNOTU!</v>
      </c>
      <c r="L48" s="31" t="str">
        <f>IF(AND(H48="NIE",I48="NIE"),VLOOKUP(#REF!,data!$E:$F,2,0),IFERROR(IF(H48=data!$A$2,VLOOKUP(vyuctovanie!C48,data!$P:$Q,2,0),""),""))</f>
        <v/>
      </c>
      <c r="N48" s="22" t="str">
        <f t="shared" si="5"/>
        <v/>
      </c>
      <c r="S48" s="18">
        <f t="shared" si="6"/>
        <v>0</v>
      </c>
      <c r="T48" s="18">
        <f t="shared" si="7"/>
        <v>0</v>
      </c>
      <c r="U48" s="18">
        <f t="shared" si="8"/>
        <v>0</v>
      </c>
      <c r="W48" t="str">
        <f t="shared" si="9"/>
        <v>FV____KK</v>
      </c>
    </row>
    <row r="49" spans="1:23" x14ac:dyDescent="0.25">
      <c r="A49" s="64">
        <v>37</v>
      </c>
      <c r="B49" s="13"/>
      <c r="C49" s="14"/>
      <c r="D49" s="14"/>
      <c r="E49" s="53"/>
      <c r="F49" s="11"/>
      <c r="G49" s="39"/>
      <c r="H49" s="11"/>
      <c r="I49" s="27"/>
      <c r="J49" s="38" t="str">
        <f t="shared" si="1"/>
        <v>VYPLNIT HODNOTU!</v>
      </c>
      <c r="L49" s="31" t="str">
        <f>IF(AND(H49="NIE",I49="NIE"),VLOOKUP(#REF!,data!$E:$F,2,0),IFERROR(IF(H49=data!$A$2,VLOOKUP(vyuctovanie!C49,data!$P:$Q,2,0),""),""))</f>
        <v/>
      </c>
      <c r="N49" s="22" t="str">
        <f t="shared" si="5"/>
        <v/>
      </c>
      <c r="S49" s="18">
        <f t="shared" si="6"/>
        <v>0</v>
      </c>
      <c r="T49" s="18">
        <f t="shared" si="7"/>
        <v>0</v>
      </c>
      <c r="U49" s="18">
        <f t="shared" si="8"/>
        <v>0</v>
      </c>
      <c r="W49" t="str">
        <f t="shared" si="9"/>
        <v>FV____KK</v>
      </c>
    </row>
    <row r="50" spans="1:23" x14ac:dyDescent="0.25">
      <c r="A50" s="65">
        <v>38</v>
      </c>
      <c r="B50" s="13"/>
      <c r="C50" s="14"/>
      <c r="D50" s="14"/>
      <c r="E50" s="53"/>
      <c r="F50" s="11"/>
      <c r="G50" s="39"/>
      <c r="H50" s="11"/>
      <c r="I50" s="27"/>
      <c r="J50" s="38" t="str">
        <f t="shared" si="1"/>
        <v>VYPLNIT HODNOTU!</v>
      </c>
      <c r="L50" s="31" t="str">
        <f>IF(AND(H50="NIE",I50="NIE"),VLOOKUP(#REF!,data!$E:$F,2,0),IFERROR(IF(H50=data!$A$2,VLOOKUP(vyuctovanie!C50,data!$P:$Q,2,0),""),""))</f>
        <v/>
      </c>
      <c r="N50" s="22" t="str">
        <f t="shared" si="5"/>
        <v/>
      </c>
      <c r="S50" s="18">
        <f t="shared" si="6"/>
        <v>0</v>
      </c>
      <c r="T50" s="18">
        <f t="shared" si="7"/>
        <v>0</v>
      </c>
      <c r="U50" s="18">
        <f t="shared" si="8"/>
        <v>0</v>
      </c>
      <c r="W50" t="str">
        <f t="shared" si="9"/>
        <v>FV____KK</v>
      </c>
    </row>
    <row r="51" spans="1:23" x14ac:dyDescent="0.25">
      <c r="A51" s="65">
        <v>39</v>
      </c>
      <c r="B51" s="13"/>
      <c r="C51" s="14"/>
      <c r="D51" s="14"/>
      <c r="E51" s="53"/>
      <c r="F51" s="11"/>
      <c r="G51" s="39"/>
      <c r="H51" s="11"/>
      <c r="I51" s="27"/>
      <c r="J51" s="38" t="str">
        <f t="shared" si="1"/>
        <v>VYPLNIT HODNOTU!</v>
      </c>
      <c r="L51" s="31" t="str">
        <f>IF(AND(H51="NIE",I51="NIE"),VLOOKUP(#REF!,data!$E:$F,2,0),IFERROR(IF(H51=data!$A$2,VLOOKUP(vyuctovanie!C51,data!$P:$Q,2,0),""),""))</f>
        <v/>
      </c>
      <c r="N51" s="22" t="str">
        <f t="shared" si="5"/>
        <v/>
      </c>
      <c r="S51" s="18">
        <f t="shared" si="6"/>
        <v>0</v>
      </c>
      <c r="T51" s="18">
        <f t="shared" si="7"/>
        <v>0</v>
      </c>
      <c r="U51" s="18">
        <f t="shared" si="8"/>
        <v>0</v>
      </c>
      <c r="W51" t="str">
        <f t="shared" si="9"/>
        <v>FV____KK</v>
      </c>
    </row>
    <row r="52" spans="1:23" x14ac:dyDescent="0.25">
      <c r="A52" s="64">
        <v>40</v>
      </c>
      <c r="B52" s="13"/>
      <c r="C52" s="14"/>
      <c r="D52" s="14"/>
      <c r="E52" s="53"/>
      <c r="F52" s="11"/>
      <c r="G52" s="39"/>
      <c r="H52" s="11"/>
      <c r="I52" s="27"/>
      <c r="J52" s="38" t="str">
        <f t="shared" si="1"/>
        <v>VYPLNIT HODNOTU!</v>
      </c>
      <c r="L52" s="31" t="str">
        <f>IF(AND(H52="NIE",I52="NIE"),VLOOKUP(#REF!,data!$E:$F,2,0),IFERROR(IF(H52=data!$A$2,VLOOKUP(vyuctovanie!C52,data!$P:$Q,2,0),""),""))</f>
        <v/>
      </c>
      <c r="N52" s="22" t="str">
        <f t="shared" si="5"/>
        <v/>
      </c>
      <c r="S52" s="18">
        <f t="shared" si="6"/>
        <v>0</v>
      </c>
      <c r="T52" s="18">
        <f t="shared" si="7"/>
        <v>0</v>
      </c>
      <c r="U52" s="18">
        <f t="shared" si="8"/>
        <v>0</v>
      </c>
      <c r="W52" t="str">
        <f t="shared" si="9"/>
        <v>FV____KK</v>
      </c>
    </row>
    <row r="53" spans="1:23" x14ac:dyDescent="0.25">
      <c r="A53" s="65">
        <v>41</v>
      </c>
      <c r="B53" s="13"/>
      <c r="C53" s="14"/>
      <c r="D53" s="14"/>
      <c r="E53" s="53"/>
      <c r="F53" s="11"/>
      <c r="G53" s="39"/>
      <c r="H53" s="11"/>
      <c r="I53" s="27"/>
      <c r="J53" s="38" t="str">
        <f t="shared" si="1"/>
        <v>VYPLNIT HODNOTU!</v>
      </c>
      <c r="L53" s="31" t="str">
        <f>IF(AND(H53="NIE",I53="NIE"),VLOOKUP(#REF!,data!$E:$F,2,0),IFERROR(IF(H53=data!$A$2,VLOOKUP(vyuctovanie!C53,data!$P:$Q,2,0),""),""))</f>
        <v/>
      </c>
      <c r="N53" s="22" t="str">
        <f t="shared" si="5"/>
        <v/>
      </c>
      <c r="S53" s="18">
        <f t="shared" si="6"/>
        <v>0</v>
      </c>
      <c r="T53" s="18">
        <f t="shared" si="7"/>
        <v>0</v>
      </c>
      <c r="U53" s="18">
        <f t="shared" si="8"/>
        <v>0</v>
      </c>
      <c r="W53" t="str">
        <f t="shared" si="9"/>
        <v>FV____KK</v>
      </c>
    </row>
    <row r="54" spans="1:23" x14ac:dyDescent="0.25">
      <c r="A54" s="65">
        <v>42</v>
      </c>
      <c r="B54" s="13"/>
      <c r="C54" s="14"/>
      <c r="D54" s="14"/>
      <c r="E54" s="53"/>
      <c r="F54" s="11"/>
      <c r="G54" s="39"/>
      <c r="H54" s="11"/>
      <c r="I54" s="27"/>
      <c r="J54" s="38" t="str">
        <f t="shared" si="1"/>
        <v>VYPLNIT HODNOTU!</v>
      </c>
      <c r="L54" s="31" t="str">
        <f>IF(AND(H54="NIE",I54="NIE"),VLOOKUP(#REF!,data!$E:$F,2,0),IFERROR(IF(H54=data!$A$2,VLOOKUP(vyuctovanie!C54,data!$P:$Q,2,0),""),""))</f>
        <v/>
      </c>
      <c r="N54" s="22" t="str">
        <f t="shared" si="5"/>
        <v/>
      </c>
      <c r="S54" s="18">
        <f t="shared" si="6"/>
        <v>0</v>
      </c>
      <c r="T54" s="18">
        <f t="shared" si="7"/>
        <v>0</v>
      </c>
      <c r="U54" s="18">
        <f t="shared" si="8"/>
        <v>0</v>
      </c>
      <c r="W54" t="str">
        <f t="shared" si="9"/>
        <v>FV____KK</v>
      </c>
    </row>
    <row r="55" spans="1:23" x14ac:dyDescent="0.25">
      <c r="A55" s="64">
        <v>43</v>
      </c>
      <c r="B55" s="13"/>
      <c r="C55" s="14"/>
      <c r="D55" s="14"/>
      <c r="E55" s="53"/>
      <c r="F55" s="11"/>
      <c r="G55" s="39"/>
      <c r="H55" s="11"/>
      <c r="I55" s="27"/>
      <c r="J55" s="38" t="str">
        <f t="shared" si="1"/>
        <v>VYPLNIT HODNOTU!</v>
      </c>
      <c r="L55" s="31" t="str">
        <f>IF(AND(H55="NIE",I55="NIE"),VLOOKUP(#REF!,data!$E:$F,2,0),IFERROR(IF(H55=data!$A$2,VLOOKUP(vyuctovanie!C55,data!$P:$Q,2,0),""),""))</f>
        <v/>
      </c>
      <c r="N55" s="22" t="str">
        <f t="shared" si="5"/>
        <v/>
      </c>
      <c r="S55" s="18">
        <f t="shared" si="6"/>
        <v>0</v>
      </c>
      <c r="T55" s="18">
        <f t="shared" si="7"/>
        <v>0</v>
      </c>
      <c r="U55" s="18">
        <f t="shared" si="8"/>
        <v>0</v>
      </c>
      <c r="W55" t="str">
        <f t="shared" si="9"/>
        <v>FV____KK</v>
      </c>
    </row>
    <row r="56" spans="1:23" x14ac:dyDescent="0.25">
      <c r="A56" s="65">
        <v>44</v>
      </c>
      <c r="B56" s="13"/>
      <c r="C56" s="14"/>
      <c r="D56" s="14"/>
      <c r="E56" s="53"/>
      <c r="F56" s="11"/>
      <c r="G56" s="39"/>
      <c r="H56" s="11"/>
      <c r="I56" s="27"/>
      <c r="J56" s="38" t="str">
        <f t="shared" si="1"/>
        <v>VYPLNIT HODNOTU!</v>
      </c>
      <c r="L56" s="31" t="str">
        <f>IF(AND(H56="NIE",I56="NIE"),VLOOKUP(#REF!,data!$E:$F,2,0),IFERROR(IF(H56=data!$A$2,VLOOKUP(vyuctovanie!C56,data!$P:$Q,2,0),""),""))</f>
        <v/>
      </c>
      <c r="N56" s="22" t="str">
        <f t="shared" si="5"/>
        <v/>
      </c>
      <c r="S56" s="18">
        <f t="shared" si="6"/>
        <v>0</v>
      </c>
      <c r="T56" s="18">
        <f t="shared" si="7"/>
        <v>0</v>
      </c>
      <c r="U56" s="18">
        <f t="shared" si="8"/>
        <v>0</v>
      </c>
      <c r="W56" t="str">
        <f t="shared" si="9"/>
        <v>FV____KK</v>
      </c>
    </row>
    <row r="57" spans="1:23" x14ac:dyDescent="0.25">
      <c r="A57" s="65">
        <v>45</v>
      </c>
      <c r="B57" s="13"/>
      <c r="C57" s="14"/>
      <c r="D57" s="14"/>
      <c r="E57" s="53"/>
      <c r="F57" s="11"/>
      <c r="G57" s="39"/>
      <c r="H57" s="11"/>
      <c r="I57" s="27"/>
      <c r="J57" s="38" t="str">
        <f t="shared" ref="J57:J67" si="10">IF(AND(E57&lt;&gt;0,H57=""),"VYPLNIT HODNOTU!",IF(H57="NIE","DOPLNIT CESTNE PREHLASENIE",""))</f>
        <v/>
      </c>
      <c r="L57" s="31" t="str">
        <f>IF(AND(H57="NIE",I57="NIE"),VLOOKUP(#REF!,data!$E:$F,2,0),IFERROR(IF(H57=data!$A$2,VLOOKUP(vyuctovanie!C57,data!$P:$Q,2,0),""),""))</f>
        <v/>
      </c>
      <c r="N57" s="22" t="str">
        <f t="shared" si="2"/>
        <v/>
      </c>
      <c r="S57" s="18">
        <f t="shared" si="3"/>
        <v>0</v>
      </c>
      <c r="T57" s="18">
        <f t="shared" si="4"/>
        <v>0</v>
      </c>
      <c r="U57" s="18">
        <f t="shared" si="4"/>
        <v>0</v>
      </c>
      <c r="W57" t="str">
        <f t="shared" si="9"/>
        <v>FV____KK</v>
      </c>
    </row>
    <row r="58" spans="1:23" x14ac:dyDescent="0.25">
      <c r="A58" s="64">
        <v>46</v>
      </c>
      <c r="B58" s="13"/>
      <c r="C58" s="14"/>
      <c r="D58" s="14"/>
      <c r="E58" s="53"/>
      <c r="F58" s="11"/>
      <c r="G58" s="11"/>
      <c r="H58" s="11"/>
      <c r="I58" s="27"/>
      <c r="J58" s="38" t="str">
        <f t="shared" si="10"/>
        <v/>
      </c>
      <c r="L58" s="31" t="str">
        <f>IF(AND(H58="NIE",I58="NIE"),VLOOKUP(#REF!,data!$E:$F,2,0),IFERROR(IF(H58=data!$A$2,VLOOKUP(vyuctovanie!C58,data!$P:$Q,2,0),""),""))</f>
        <v/>
      </c>
      <c r="N58" s="22" t="str">
        <f t="shared" si="2"/>
        <v/>
      </c>
      <c r="S58" s="18">
        <f t="shared" si="3"/>
        <v>0</v>
      </c>
      <c r="T58" s="18">
        <f t="shared" si="4"/>
        <v>0</v>
      </c>
      <c r="U58" s="18">
        <f t="shared" si="4"/>
        <v>0</v>
      </c>
      <c r="W58" t="str">
        <f t="shared" si="9"/>
        <v>FV____KK</v>
      </c>
    </row>
    <row r="59" spans="1:23" x14ac:dyDescent="0.25">
      <c r="A59" s="65">
        <v>47</v>
      </c>
      <c r="B59" s="13"/>
      <c r="C59" s="14"/>
      <c r="D59" s="14"/>
      <c r="E59" s="53"/>
      <c r="F59" s="11"/>
      <c r="G59" s="11"/>
      <c r="H59" s="11"/>
      <c r="I59" s="27"/>
      <c r="J59" s="38" t="str">
        <f t="shared" si="10"/>
        <v/>
      </c>
      <c r="L59" s="31" t="str">
        <f>IF(AND(H59="NIE",I59="NIE"),VLOOKUP(#REF!,data!$E:$F,2,0),IFERROR(IF(H59=data!$A$2,VLOOKUP(vyuctovanie!C59,data!$P:$Q,2,0),""),""))</f>
        <v/>
      </c>
      <c r="N59" s="22" t="str">
        <f t="shared" si="2"/>
        <v/>
      </c>
      <c r="S59" s="18">
        <f t="shared" si="3"/>
        <v>0</v>
      </c>
      <c r="T59" s="18">
        <f t="shared" si="4"/>
        <v>0</v>
      </c>
      <c r="U59" s="18">
        <f t="shared" si="4"/>
        <v>0</v>
      </c>
      <c r="W59" t="str">
        <f t="shared" si="9"/>
        <v>FV____KK</v>
      </c>
    </row>
    <row r="60" spans="1:23" x14ac:dyDescent="0.25">
      <c r="A60" s="65">
        <v>48</v>
      </c>
      <c r="B60" s="13"/>
      <c r="C60" s="14"/>
      <c r="D60" s="14"/>
      <c r="E60" s="53"/>
      <c r="F60" s="11"/>
      <c r="G60" s="11"/>
      <c r="H60" s="11"/>
      <c r="I60" s="27"/>
      <c r="J60" s="38" t="str">
        <f t="shared" si="10"/>
        <v/>
      </c>
      <c r="L60" s="31" t="str">
        <f>IF(AND(H60="NIE",I60="NIE"),VLOOKUP(#REF!,data!$E:$F,2,0),IFERROR(IF(H60=data!$A$2,VLOOKUP(vyuctovanie!C60,data!$P:$Q,2,0),""),""))</f>
        <v/>
      </c>
      <c r="N60" s="22" t="str">
        <f t="shared" si="2"/>
        <v/>
      </c>
      <c r="S60" s="18">
        <f t="shared" si="3"/>
        <v>0</v>
      </c>
      <c r="T60" s="18">
        <f t="shared" si="4"/>
        <v>0</v>
      </c>
      <c r="U60" s="18">
        <f t="shared" si="4"/>
        <v>0</v>
      </c>
      <c r="W60" t="str">
        <f t="shared" si="9"/>
        <v>FV____KK</v>
      </c>
    </row>
    <row r="61" spans="1:23" x14ac:dyDescent="0.25">
      <c r="A61" s="64">
        <v>49</v>
      </c>
      <c r="B61" s="13"/>
      <c r="C61" s="14"/>
      <c r="D61" s="14"/>
      <c r="E61" s="53"/>
      <c r="F61" s="11"/>
      <c r="G61" s="11"/>
      <c r="H61" s="11"/>
      <c r="I61" s="27"/>
      <c r="J61" s="38" t="str">
        <f t="shared" si="10"/>
        <v/>
      </c>
      <c r="L61" s="31" t="str">
        <f>IF(AND(H61="NIE",I61="NIE"),VLOOKUP(#REF!,data!$E:$F,2,0),IFERROR(IF(H61=data!$A$2,VLOOKUP(vyuctovanie!C61,data!$P:$Q,2,0),""),""))</f>
        <v/>
      </c>
      <c r="N61" s="22" t="str">
        <f t="shared" si="2"/>
        <v/>
      </c>
      <c r="S61" s="18">
        <f t="shared" si="3"/>
        <v>0</v>
      </c>
      <c r="T61" s="18">
        <f t="shared" si="4"/>
        <v>0</v>
      </c>
      <c r="U61" s="18">
        <f t="shared" si="4"/>
        <v>0</v>
      </c>
      <c r="W61" t="str">
        <f t="shared" si="9"/>
        <v>FV____KK</v>
      </c>
    </row>
    <row r="62" spans="1:23" x14ac:dyDescent="0.25">
      <c r="A62" s="65">
        <v>50</v>
      </c>
      <c r="B62" s="13"/>
      <c r="C62" s="14"/>
      <c r="D62" s="14"/>
      <c r="E62" s="53"/>
      <c r="F62" s="11"/>
      <c r="G62" s="11"/>
      <c r="H62" s="11"/>
      <c r="I62" s="27"/>
      <c r="J62" s="38" t="str">
        <f t="shared" si="10"/>
        <v/>
      </c>
      <c r="L62" s="31" t="str">
        <f>IF(AND(H62="NIE",I62="NIE"),VLOOKUP(#REF!,data!$E:$F,2,0),IFERROR(IF(H62=data!$A$2,VLOOKUP(vyuctovanie!C62,data!$P:$Q,2,0),""),""))</f>
        <v/>
      </c>
      <c r="N62" s="22" t="str">
        <f t="shared" si="2"/>
        <v/>
      </c>
      <c r="S62" s="18">
        <f t="shared" si="3"/>
        <v>0</v>
      </c>
      <c r="T62" s="18">
        <f t="shared" si="4"/>
        <v>0</v>
      </c>
      <c r="U62" s="18">
        <f t="shared" si="4"/>
        <v>0</v>
      </c>
      <c r="W62" t="str">
        <f t="shared" si="9"/>
        <v>FV____KK</v>
      </c>
    </row>
    <row r="63" spans="1:23" x14ac:dyDescent="0.25">
      <c r="A63" s="65">
        <v>51</v>
      </c>
      <c r="B63" s="13"/>
      <c r="C63" s="14"/>
      <c r="D63" s="14"/>
      <c r="E63" s="53"/>
      <c r="F63" s="11"/>
      <c r="G63" s="11"/>
      <c r="H63" s="11"/>
      <c r="I63" s="27"/>
      <c r="J63" s="38" t="str">
        <f t="shared" si="10"/>
        <v/>
      </c>
      <c r="L63" s="31" t="str">
        <f>IF(AND(H63="NIE",I63="NIE"),VLOOKUP(#REF!,data!$E:$F,2,0),IFERROR(IF(H63=data!$A$2,VLOOKUP(vyuctovanie!C63,data!$P:$Q,2,0),""),""))</f>
        <v/>
      </c>
      <c r="N63" s="22" t="str">
        <f t="shared" si="2"/>
        <v/>
      </c>
      <c r="S63" s="18">
        <f t="shared" si="3"/>
        <v>0</v>
      </c>
      <c r="T63" s="18">
        <f t="shared" si="4"/>
        <v>0</v>
      </c>
      <c r="U63" s="18">
        <f t="shared" si="4"/>
        <v>0</v>
      </c>
      <c r="W63" t="str">
        <f t="shared" si="9"/>
        <v>FV____KK</v>
      </c>
    </row>
    <row r="64" spans="1:23" x14ac:dyDescent="0.25">
      <c r="A64" s="64">
        <v>52</v>
      </c>
      <c r="B64" s="13"/>
      <c r="C64" s="14"/>
      <c r="D64" s="14"/>
      <c r="E64" s="53"/>
      <c r="F64" s="11"/>
      <c r="G64" s="11"/>
      <c r="H64" s="11"/>
      <c r="I64" s="27"/>
      <c r="J64" s="38" t="str">
        <f t="shared" si="10"/>
        <v/>
      </c>
      <c r="L64" s="31" t="str">
        <f>IF(AND(H64="NIE",I64="NIE"),VLOOKUP(#REF!,data!$E:$F,2,0),IFERROR(IF(H64=data!$A$2,VLOOKUP(vyuctovanie!C64,data!$P:$Q,2,0),""),""))</f>
        <v/>
      </c>
      <c r="N64" s="22" t="str">
        <f t="shared" si="2"/>
        <v/>
      </c>
      <c r="S64" s="18">
        <f t="shared" si="3"/>
        <v>0</v>
      </c>
      <c r="T64" s="18">
        <f t="shared" si="4"/>
        <v>0</v>
      </c>
      <c r="U64" s="18">
        <f t="shared" si="4"/>
        <v>0</v>
      </c>
      <c r="W64" t="str">
        <f t="shared" si="9"/>
        <v>FV____KK</v>
      </c>
    </row>
    <row r="65" spans="1:23" x14ac:dyDescent="0.25">
      <c r="A65" s="65">
        <v>53</v>
      </c>
      <c r="B65" s="13"/>
      <c r="C65" s="14"/>
      <c r="D65" s="14"/>
      <c r="E65" s="53"/>
      <c r="F65" s="11"/>
      <c r="G65" s="11"/>
      <c r="H65" s="11"/>
      <c r="I65" s="27"/>
      <c r="J65" s="38" t="str">
        <f t="shared" si="10"/>
        <v/>
      </c>
      <c r="L65" s="31" t="str">
        <f>IF(AND(H65="NIE",I65="NIE"),VLOOKUP(#REF!,data!$E:$F,2,0),IFERROR(IF(H65=data!$A$2,VLOOKUP(vyuctovanie!C65,data!$P:$Q,2,0),""),""))</f>
        <v/>
      </c>
      <c r="N65" s="22" t="str">
        <f t="shared" si="2"/>
        <v/>
      </c>
      <c r="S65" s="18">
        <f t="shared" si="3"/>
        <v>0</v>
      </c>
      <c r="T65" s="18">
        <f t="shared" si="4"/>
        <v>0</v>
      </c>
      <c r="U65" s="18">
        <f t="shared" si="4"/>
        <v>0</v>
      </c>
      <c r="W65" t="str">
        <f t="shared" si="9"/>
        <v>FV____KK</v>
      </c>
    </row>
    <row r="66" spans="1:23" x14ac:dyDescent="0.25">
      <c r="A66" s="65">
        <v>54</v>
      </c>
      <c r="B66" s="13"/>
      <c r="C66" s="14"/>
      <c r="D66" s="14"/>
      <c r="E66" s="53"/>
      <c r="F66" s="11"/>
      <c r="G66" s="11"/>
      <c r="H66" s="11"/>
      <c r="I66" s="27"/>
      <c r="J66" s="38" t="str">
        <f t="shared" si="10"/>
        <v/>
      </c>
      <c r="L66" s="31" t="str">
        <f>IF(AND(H66="NIE",I66="NIE"),VLOOKUP(#REF!,data!$E:$F,2,0),IFERROR(IF(H66=data!$A$2,VLOOKUP(vyuctovanie!C66,data!$P:$Q,2,0),""),""))</f>
        <v/>
      </c>
      <c r="N66" s="22" t="str">
        <f t="shared" si="2"/>
        <v/>
      </c>
      <c r="S66" s="18">
        <f t="shared" si="3"/>
        <v>0</v>
      </c>
      <c r="T66" s="18">
        <f t="shared" si="4"/>
        <v>0</v>
      </c>
      <c r="U66" s="18">
        <f t="shared" si="4"/>
        <v>0</v>
      </c>
      <c r="W66" t="str">
        <f t="shared" si="9"/>
        <v>FV____KK</v>
      </c>
    </row>
    <row r="67" spans="1:23" x14ac:dyDescent="0.25">
      <c r="A67" s="64">
        <v>55</v>
      </c>
      <c r="B67" s="15"/>
      <c r="C67" s="16"/>
      <c r="D67" s="16"/>
      <c r="E67" s="54"/>
      <c r="F67" s="25"/>
      <c r="G67" s="25"/>
      <c r="H67" s="11"/>
      <c r="I67" s="28"/>
      <c r="J67" s="38" t="str">
        <f t="shared" si="10"/>
        <v/>
      </c>
      <c r="L67" s="31" t="str">
        <f>IF(AND(H67="NIE",I67="NIE"),VLOOKUP(#REF!,data!$E:$F,2,0),IFERROR(IF(H67=data!$A$2,VLOOKUP(vyuctovanie!C67,data!$P:$Q,2,0),""),""))</f>
        <v/>
      </c>
      <c r="N67" s="22" t="str">
        <f t="shared" si="2"/>
        <v/>
      </c>
      <c r="S67" s="18">
        <f t="shared" si="3"/>
        <v>0</v>
      </c>
      <c r="T67" s="18">
        <f t="shared" si="4"/>
        <v>0</v>
      </c>
      <c r="U67" s="18">
        <f t="shared" si="4"/>
        <v>0</v>
      </c>
      <c r="W67" t="str">
        <f t="shared" si="9"/>
        <v>FV____KK</v>
      </c>
    </row>
    <row r="68" spans="1:23" x14ac:dyDescent="0.25">
      <c r="L68" s="30" t="str">
        <f>IF(AND(B13&gt;0,$B$6&gt;0),VLOOKUP($B$6,data!$E:$G,2,0),"")</f>
        <v/>
      </c>
      <c r="O68" s="32" t="str">
        <f t="shared" ref="O68:O91" si="11">IF(N13="","",N13)</f>
        <v/>
      </c>
      <c r="Q68" s="32"/>
      <c r="S68" s="18">
        <f>IF(O68&lt;&gt;0,$B$5,"")</f>
        <v>0</v>
      </c>
      <c r="T68" s="18">
        <f>S68</f>
        <v>0</v>
      </c>
      <c r="U68" s="18">
        <f t="shared" si="4"/>
        <v>0</v>
      </c>
      <c r="W68" t="str">
        <f t="shared" si="9"/>
        <v>FV____KK</v>
      </c>
    </row>
    <row r="69" spans="1:23" x14ac:dyDescent="0.25">
      <c r="L69" s="30" t="str">
        <f>IF(AND(B14&gt;0,$B$6&gt;0),VLOOKUP($B$6,data!$E:$G,2,0),"")</f>
        <v/>
      </c>
      <c r="O69" s="32" t="str">
        <f t="shared" si="11"/>
        <v/>
      </c>
      <c r="Q69" s="32"/>
      <c r="S69" s="18">
        <f t="shared" ref="S69:S102" si="12">IF(O69&lt;&gt;0,$B$5,"")</f>
        <v>0</v>
      </c>
      <c r="T69" s="18">
        <f t="shared" ref="T69:U69" si="13">S69</f>
        <v>0</v>
      </c>
      <c r="U69" s="18">
        <f t="shared" si="13"/>
        <v>0</v>
      </c>
      <c r="W69" t="str">
        <f t="shared" si="9"/>
        <v>FV____KK</v>
      </c>
    </row>
    <row r="70" spans="1:23" x14ac:dyDescent="0.25">
      <c r="A70" s="24"/>
      <c r="L70" s="30" t="str">
        <f>IF(AND(B15&gt;0,$B$6&gt;0),VLOOKUP($B$6,data!$E:$G,2,0),"")</f>
        <v/>
      </c>
      <c r="O70" s="32" t="str">
        <f t="shared" si="11"/>
        <v/>
      </c>
      <c r="Q70" s="32"/>
      <c r="S70" s="18">
        <f t="shared" si="12"/>
        <v>0</v>
      </c>
      <c r="T70" s="18">
        <f t="shared" ref="T70:U70" si="14">S70</f>
        <v>0</v>
      </c>
      <c r="U70" s="18">
        <f t="shared" si="14"/>
        <v>0</v>
      </c>
      <c r="W70" t="str">
        <f t="shared" si="9"/>
        <v>FV____KK</v>
      </c>
    </row>
    <row r="71" spans="1:23" x14ac:dyDescent="0.25">
      <c r="L71" s="30" t="str">
        <f>IF(AND(B16&gt;0,$B$6&gt;0),VLOOKUP($B$6,data!$E:$G,2,0),"")</f>
        <v/>
      </c>
      <c r="O71" s="32" t="str">
        <f t="shared" si="11"/>
        <v/>
      </c>
      <c r="Q71" s="32"/>
      <c r="S71" s="18">
        <f t="shared" si="12"/>
        <v>0</v>
      </c>
      <c r="T71" s="18">
        <f t="shared" ref="T71:U71" si="15">S71</f>
        <v>0</v>
      </c>
      <c r="U71" s="18">
        <f t="shared" si="15"/>
        <v>0</v>
      </c>
      <c r="W71" t="str">
        <f t="shared" si="9"/>
        <v>FV____KK</v>
      </c>
    </row>
    <row r="72" spans="1:23" x14ac:dyDescent="0.25">
      <c r="L72" s="30" t="str">
        <f>IF(AND(B17&gt;0,$B$6&gt;0),VLOOKUP($B$6,data!$E:$G,2,0),"")</f>
        <v/>
      </c>
      <c r="O72" s="32" t="str">
        <f t="shared" si="11"/>
        <v/>
      </c>
      <c r="Q72" s="32"/>
      <c r="S72" s="18">
        <f t="shared" si="12"/>
        <v>0</v>
      </c>
      <c r="T72" s="18">
        <f t="shared" ref="T72:U72" si="16">S72</f>
        <v>0</v>
      </c>
      <c r="U72" s="18">
        <f t="shared" si="16"/>
        <v>0</v>
      </c>
      <c r="W72" t="str">
        <f t="shared" si="9"/>
        <v>FV____KK</v>
      </c>
    </row>
    <row r="73" spans="1:23" x14ac:dyDescent="0.25">
      <c r="L73" s="30" t="str">
        <f>IF(AND(B18&gt;0,$B$6&gt;0),VLOOKUP($B$6,data!$E:$G,2,0),"")</f>
        <v/>
      </c>
      <c r="O73" s="32" t="str">
        <f t="shared" si="11"/>
        <v/>
      </c>
      <c r="Q73" s="32"/>
      <c r="S73" s="18">
        <f t="shared" si="12"/>
        <v>0</v>
      </c>
      <c r="T73" s="18">
        <f t="shared" ref="T73:U73" si="17">S73</f>
        <v>0</v>
      </c>
      <c r="U73" s="18">
        <f t="shared" si="17"/>
        <v>0</v>
      </c>
      <c r="W73" t="str">
        <f t="shared" si="9"/>
        <v>FV____KK</v>
      </c>
    </row>
    <row r="74" spans="1:23" x14ac:dyDescent="0.25">
      <c r="A74" s="42" t="s">
        <v>6</v>
      </c>
      <c r="B74" s="20"/>
      <c r="D74" s="4"/>
      <c r="L74" s="30" t="str">
        <f>IF(AND(B19&gt;0,$B$6&gt;0),VLOOKUP($B$6,data!$E:$G,2,0),"")</f>
        <v/>
      </c>
      <c r="O74" s="32" t="str">
        <f t="shared" si="11"/>
        <v/>
      </c>
      <c r="Q74" s="32"/>
      <c r="S74" s="18">
        <f t="shared" si="12"/>
        <v>0</v>
      </c>
      <c r="T74" s="18">
        <f t="shared" ref="T74:U74" si="18">S74</f>
        <v>0</v>
      </c>
      <c r="U74" s="18">
        <f t="shared" si="18"/>
        <v>0</v>
      </c>
      <c r="W74" t="str">
        <f t="shared" si="9"/>
        <v>FV____KK</v>
      </c>
    </row>
    <row r="75" spans="1:23" x14ac:dyDescent="0.25">
      <c r="L75" s="30" t="str">
        <f>IF(AND(B20&gt;0,$B$6&gt;0),VLOOKUP($B$6,data!$E:$G,2,0),"")</f>
        <v/>
      </c>
      <c r="O75" s="32" t="str">
        <f t="shared" si="11"/>
        <v/>
      </c>
      <c r="Q75" s="32"/>
      <c r="S75" s="18">
        <f t="shared" si="12"/>
        <v>0</v>
      </c>
      <c r="T75" s="18">
        <f t="shared" ref="T75:U75" si="19">S75</f>
        <v>0</v>
      </c>
      <c r="U75" s="18">
        <f t="shared" si="19"/>
        <v>0</v>
      </c>
      <c r="W75" t="str">
        <f t="shared" si="9"/>
        <v>FV____KK</v>
      </c>
    </row>
    <row r="76" spans="1:23" x14ac:dyDescent="0.25">
      <c r="L76" s="30" t="str">
        <f>IF(AND(B21&gt;0,$B$6&gt;0),VLOOKUP($B$6,data!$E:$G,2,0),"")</f>
        <v/>
      </c>
      <c r="O76" s="32" t="str">
        <f t="shared" si="11"/>
        <v/>
      </c>
      <c r="Q76" s="32"/>
      <c r="S76" s="18">
        <f t="shared" si="12"/>
        <v>0</v>
      </c>
      <c r="T76" s="18">
        <f t="shared" ref="T76:U76" si="20">S76</f>
        <v>0</v>
      </c>
      <c r="U76" s="18">
        <f t="shared" si="20"/>
        <v>0</v>
      </c>
      <c r="W76" t="str">
        <f t="shared" si="9"/>
        <v>FV____KK</v>
      </c>
    </row>
    <row r="77" spans="1:23" x14ac:dyDescent="0.25">
      <c r="L77" s="30" t="str">
        <f>IF(AND(B22&gt;0,$B$6&gt;0),VLOOKUP($B$6,data!$E:$G,2,0),"")</f>
        <v/>
      </c>
      <c r="O77" s="32" t="str">
        <f t="shared" si="11"/>
        <v/>
      </c>
      <c r="Q77" s="32"/>
      <c r="S77" s="18">
        <f t="shared" si="12"/>
        <v>0</v>
      </c>
      <c r="T77" s="18">
        <f t="shared" ref="T77:U77" si="21">S77</f>
        <v>0</v>
      </c>
      <c r="U77" s="18">
        <f t="shared" si="21"/>
        <v>0</v>
      </c>
      <c r="W77" t="str">
        <f t="shared" ref="W77:W108" si="22">_xlfn.CONCAT("FV","_",$B$6,"_",$B$7,"_",$B$8,"_KK")</f>
        <v>FV____KK</v>
      </c>
    </row>
    <row r="78" spans="1:23" x14ac:dyDescent="0.25">
      <c r="L78" s="30" t="str">
        <f>IF(AND(B23&gt;0,$B$6&gt;0),VLOOKUP($B$6,data!$E:$G,2,0),"")</f>
        <v/>
      </c>
      <c r="O78" s="32" t="str">
        <f t="shared" si="11"/>
        <v/>
      </c>
      <c r="Q78" s="32"/>
      <c r="S78" s="18">
        <f t="shared" si="12"/>
        <v>0</v>
      </c>
      <c r="T78" s="18">
        <f t="shared" ref="T78:U78" si="23">S78</f>
        <v>0</v>
      </c>
      <c r="U78" s="18">
        <f t="shared" si="23"/>
        <v>0</v>
      </c>
      <c r="W78" t="str">
        <f t="shared" si="22"/>
        <v>FV____KK</v>
      </c>
    </row>
    <row r="79" spans="1:23" x14ac:dyDescent="0.25">
      <c r="A79" s="41" t="s">
        <v>7</v>
      </c>
      <c r="B79" s="20"/>
      <c r="L79" s="30" t="str">
        <f>IF(AND(B24&gt;0,$B$6&gt;0),VLOOKUP($B$6,data!$E:$G,2,0),"")</f>
        <v/>
      </c>
      <c r="O79" s="32" t="str">
        <f t="shared" si="11"/>
        <v/>
      </c>
      <c r="Q79" s="32"/>
      <c r="S79" s="18">
        <f t="shared" si="12"/>
        <v>0</v>
      </c>
      <c r="T79" s="18">
        <f t="shared" ref="T79:U79" si="24">S79</f>
        <v>0</v>
      </c>
      <c r="U79" s="18">
        <f t="shared" si="24"/>
        <v>0</v>
      </c>
      <c r="W79" t="str">
        <f t="shared" si="22"/>
        <v>FV____KK</v>
      </c>
    </row>
    <row r="80" spans="1:23" x14ac:dyDescent="0.25">
      <c r="L80" s="30" t="str">
        <f>IF(AND(B25&gt;0,$B$6&gt;0),VLOOKUP($B$6,data!$E:$G,2,0),"")</f>
        <v/>
      </c>
      <c r="O80" s="32" t="str">
        <f t="shared" si="11"/>
        <v/>
      </c>
      <c r="Q80" s="32"/>
      <c r="S80" s="18">
        <f t="shared" si="12"/>
        <v>0</v>
      </c>
      <c r="T80" s="18">
        <f t="shared" ref="T80:U80" si="25">S80</f>
        <v>0</v>
      </c>
      <c r="U80" s="18">
        <f t="shared" si="25"/>
        <v>0</v>
      </c>
      <c r="W80" t="str">
        <f t="shared" si="22"/>
        <v>FV____KK</v>
      </c>
    </row>
    <row r="81" spans="12:23" x14ac:dyDescent="0.25">
      <c r="L81" s="30" t="str">
        <f>IF(AND(B26&gt;0,$B$6&gt;0),VLOOKUP($B$6,data!$E:$G,2,0),"")</f>
        <v/>
      </c>
      <c r="O81" s="32" t="str">
        <f t="shared" si="11"/>
        <v/>
      </c>
      <c r="Q81" s="32"/>
      <c r="S81" s="18">
        <f t="shared" si="12"/>
        <v>0</v>
      </c>
      <c r="T81" s="18">
        <f t="shared" ref="T81:U81" si="26">S81</f>
        <v>0</v>
      </c>
      <c r="U81" s="18">
        <f t="shared" si="26"/>
        <v>0</v>
      </c>
      <c r="W81" t="str">
        <f t="shared" si="22"/>
        <v>FV____KK</v>
      </c>
    </row>
    <row r="82" spans="12:23" x14ac:dyDescent="0.25">
      <c r="L82" s="30" t="str">
        <f>IF(AND(B27&gt;0,$B$6&gt;0),VLOOKUP($B$6,data!$E:$G,2,0),"")</f>
        <v/>
      </c>
      <c r="O82" s="32" t="str">
        <f t="shared" si="11"/>
        <v/>
      </c>
      <c r="Q82" s="32"/>
      <c r="S82" s="18">
        <f t="shared" si="12"/>
        <v>0</v>
      </c>
      <c r="T82" s="18">
        <f t="shared" ref="T82:U82" si="27">S82</f>
        <v>0</v>
      </c>
      <c r="U82" s="18">
        <f t="shared" si="27"/>
        <v>0</v>
      </c>
      <c r="W82" t="str">
        <f t="shared" si="22"/>
        <v>FV____KK</v>
      </c>
    </row>
    <row r="83" spans="12:23" x14ac:dyDescent="0.25">
      <c r="L83" s="30" t="str">
        <f>IF(AND(B28&gt;0,$B$6&gt;0),VLOOKUP($B$6,data!$E:$G,2,0),"")</f>
        <v/>
      </c>
      <c r="O83" s="32" t="str">
        <f t="shared" si="11"/>
        <v/>
      </c>
      <c r="Q83" s="32"/>
      <c r="S83" s="18">
        <f t="shared" si="12"/>
        <v>0</v>
      </c>
      <c r="T83" s="18">
        <f t="shared" ref="T83:U83" si="28">S83</f>
        <v>0</v>
      </c>
      <c r="U83" s="18">
        <f t="shared" si="28"/>
        <v>0</v>
      </c>
      <c r="W83" t="str">
        <f t="shared" si="22"/>
        <v>FV____KK</v>
      </c>
    </row>
    <row r="84" spans="12:23" x14ac:dyDescent="0.25">
      <c r="L84" s="30" t="str">
        <f>IF(AND(B29&gt;0,$B$6&gt;0),VLOOKUP($B$6,data!$E:$G,2,0),"")</f>
        <v/>
      </c>
      <c r="O84" s="32" t="str">
        <f t="shared" si="11"/>
        <v/>
      </c>
      <c r="Q84" s="32"/>
      <c r="S84" s="18">
        <f t="shared" si="12"/>
        <v>0</v>
      </c>
      <c r="T84" s="18">
        <f t="shared" ref="T84:U84" si="29">S84</f>
        <v>0</v>
      </c>
      <c r="U84" s="18">
        <f t="shared" si="29"/>
        <v>0</v>
      </c>
      <c r="W84" t="str">
        <f t="shared" si="22"/>
        <v>FV____KK</v>
      </c>
    </row>
    <row r="85" spans="12:23" x14ac:dyDescent="0.25">
      <c r="L85" s="30" t="str">
        <f>IF(AND(B30&gt;0,$B$6&gt;0),VLOOKUP($B$6,data!$E:$G,2,0),"")</f>
        <v/>
      </c>
      <c r="O85" s="32" t="str">
        <f t="shared" si="11"/>
        <v/>
      </c>
      <c r="Q85" s="32"/>
      <c r="S85" s="18">
        <f t="shared" si="12"/>
        <v>0</v>
      </c>
      <c r="T85" s="18">
        <f t="shared" ref="T85:U85" si="30">S85</f>
        <v>0</v>
      </c>
      <c r="U85" s="18">
        <f t="shared" si="30"/>
        <v>0</v>
      </c>
      <c r="W85" t="str">
        <f t="shared" si="22"/>
        <v>FV____KK</v>
      </c>
    </row>
    <row r="86" spans="12:23" x14ac:dyDescent="0.25">
      <c r="L86" s="30" t="str">
        <f>IF(AND(B31&gt;0,$B$6&gt;0),VLOOKUP($B$6,data!$E:$G,2,0),"")</f>
        <v/>
      </c>
      <c r="O86" s="32" t="str">
        <f t="shared" si="11"/>
        <v/>
      </c>
      <c r="Q86" s="32"/>
      <c r="S86" s="18">
        <f t="shared" si="12"/>
        <v>0</v>
      </c>
      <c r="T86" s="18">
        <f t="shared" ref="T86:U86" si="31">S86</f>
        <v>0</v>
      </c>
      <c r="U86" s="18">
        <f t="shared" si="31"/>
        <v>0</v>
      </c>
      <c r="W86" t="str">
        <f t="shared" si="22"/>
        <v>FV____KK</v>
      </c>
    </row>
    <row r="87" spans="12:23" x14ac:dyDescent="0.25">
      <c r="L87" s="30" t="str">
        <f>IF(AND(B32&gt;0,$B$6&gt;0),VLOOKUP($B$6,data!$E:$G,2,0),"")</f>
        <v/>
      </c>
      <c r="O87" s="32" t="str">
        <f t="shared" si="11"/>
        <v/>
      </c>
      <c r="Q87" s="32"/>
      <c r="S87" s="18">
        <f t="shared" si="12"/>
        <v>0</v>
      </c>
      <c r="T87" s="18">
        <f t="shared" ref="T87:U87" si="32">S87</f>
        <v>0</v>
      </c>
      <c r="U87" s="18">
        <f t="shared" si="32"/>
        <v>0</v>
      </c>
      <c r="W87" t="str">
        <f t="shared" si="22"/>
        <v>FV____KK</v>
      </c>
    </row>
    <row r="88" spans="12:23" x14ac:dyDescent="0.25">
      <c r="L88" s="30" t="str">
        <f>IF(AND(B33&gt;0,$B$6&gt;0),VLOOKUP($B$6,data!$E:$G,2,0),"")</f>
        <v/>
      </c>
      <c r="O88" s="32" t="str">
        <f t="shared" si="11"/>
        <v/>
      </c>
      <c r="Q88" s="32"/>
      <c r="S88" s="18">
        <f t="shared" si="12"/>
        <v>0</v>
      </c>
      <c r="T88" s="18">
        <f t="shared" ref="T88:U88" si="33">S88</f>
        <v>0</v>
      </c>
      <c r="U88" s="18">
        <f t="shared" si="33"/>
        <v>0</v>
      </c>
      <c r="W88" t="str">
        <f t="shared" si="22"/>
        <v>FV____KK</v>
      </c>
    </row>
    <row r="89" spans="12:23" x14ac:dyDescent="0.25">
      <c r="L89" s="30" t="str">
        <f>IF(AND(B34&gt;0,$B$6&gt;0),VLOOKUP($B$6,data!$E:$G,2,0),"")</f>
        <v/>
      </c>
      <c r="O89" s="32" t="str">
        <f t="shared" si="11"/>
        <v/>
      </c>
      <c r="Q89" s="32"/>
      <c r="S89" s="18">
        <f t="shared" si="12"/>
        <v>0</v>
      </c>
      <c r="T89" s="18">
        <f t="shared" ref="T89:U89" si="34">S89</f>
        <v>0</v>
      </c>
      <c r="U89" s="18">
        <f t="shared" si="34"/>
        <v>0</v>
      </c>
      <c r="W89" t="str">
        <f t="shared" si="22"/>
        <v>FV____KK</v>
      </c>
    </row>
    <row r="90" spans="12:23" x14ac:dyDescent="0.25">
      <c r="L90" s="30" t="str">
        <f>IF(AND(B35&gt;0,$B$6&gt;0),VLOOKUP($B$6,data!$E:$G,2,0),"")</f>
        <v/>
      </c>
      <c r="O90" s="32" t="str">
        <f t="shared" si="11"/>
        <v/>
      </c>
      <c r="Q90" s="32"/>
      <c r="S90" s="18">
        <f t="shared" si="12"/>
        <v>0</v>
      </c>
      <c r="T90" s="18">
        <f t="shared" ref="T90:U90" si="35">S90</f>
        <v>0</v>
      </c>
      <c r="U90" s="18">
        <f t="shared" si="35"/>
        <v>0</v>
      </c>
      <c r="W90" t="str">
        <f t="shared" si="22"/>
        <v>FV____KK</v>
      </c>
    </row>
    <row r="91" spans="12:23" x14ac:dyDescent="0.25">
      <c r="L91" s="30" t="str">
        <f>IF(AND(B36&gt;0,$B$6&gt;0),VLOOKUP($B$6,data!$E:$G,2,0),"")</f>
        <v/>
      </c>
      <c r="O91" s="32" t="str">
        <f t="shared" si="11"/>
        <v/>
      </c>
      <c r="Q91" s="32"/>
      <c r="S91" s="18">
        <f t="shared" si="12"/>
        <v>0</v>
      </c>
      <c r="T91" s="18">
        <f t="shared" ref="T91:U91" si="36">S91</f>
        <v>0</v>
      </c>
      <c r="U91" s="18">
        <f t="shared" si="36"/>
        <v>0</v>
      </c>
      <c r="W91" t="str">
        <f t="shared" si="22"/>
        <v>FV____KK</v>
      </c>
    </row>
    <row r="92" spans="12:23" x14ac:dyDescent="0.25">
      <c r="L92" s="30" t="str">
        <f>IF(AND(B37&gt;0,$B$6&gt;0),VLOOKUP($B$6,data!$E:$G,2,0),"")</f>
        <v/>
      </c>
      <c r="O92" s="32" t="str">
        <f t="shared" ref="O92:O102" si="37">IF(N57="","",N57)</f>
        <v/>
      </c>
      <c r="Q92" s="32"/>
      <c r="S92" s="18">
        <f t="shared" si="12"/>
        <v>0</v>
      </c>
      <c r="T92" s="18">
        <f t="shared" ref="T92:U92" si="38">S92</f>
        <v>0</v>
      </c>
      <c r="U92" s="18">
        <f t="shared" si="38"/>
        <v>0</v>
      </c>
      <c r="W92" t="str">
        <f t="shared" si="22"/>
        <v>FV____KK</v>
      </c>
    </row>
    <row r="93" spans="12:23" x14ac:dyDescent="0.25">
      <c r="L93" s="30" t="str">
        <f>IF(AND(B38&gt;0,$B$6&gt;0),VLOOKUP($B$6,data!$E:$G,2,0),"")</f>
        <v/>
      </c>
      <c r="O93" s="32" t="str">
        <f t="shared" si="37"/>
        <v/>
      </c>
      <c r="Q93" s="32"/>
      <c r="S93" s="18">
        <f t="shared" si="12"/>
        <v>0</v>
      </c>
      <c r="T93" s="18">
        <f t="shared" ref="T93:U93" si="39">S93</f>
        <v>0</v>
      </c>
      <c r="U93" s="18">
        <f t="shared" si="39"/>
        <v>0</v>
      </c>
      <c r="W93" t="str">
        <f t="shared" si="22"/>
        <v>FV____KK</v>
      </c>
    </row>
    <row r="94" spans="12:23" x14ac:dyDescent="0.25">
      <c r="L94" s="30" t="str">
        <f>IF(AND(B39&gt;0,$B$6&gt;0),VLOOKUP($B$6,data!$E:$G,2,0),"")</f>
        <v/>
      </c>
      <c r="O94" s="32" t="str">
        <f t="shared" si="37"/>
        <v/>
      </c>
      <c r="Q94" s="32"/>
      <c r="S94" s="18">
        <f t="shared" si="12"/>
        <v>0</v>
      </c>
      <c r="T94" s="18">
        <f t="shared" ref="T94:U94" si="40">S94</f>
        <v>0</v>
      </c>
      <c r="U94" s="18">
        <f t="shared" si="40"/>
        <v>0</v>
      </c>
      <c r="W94" t="str">
        <f t="shared" si="22"/>
        <v>FV____KK</v>
      </c>
    </row>
    <row r="95" spans="12:23" x14ac:dyDescent="0.25">
      <c r="L95" s="30" t="str">
        <f>IF(AND(B40&gt;0,$B$6&gt;0),VLOOKUP($B$6,data!$E:$G,2,0),"")</f>
        <v/>
      </c>
      <c r="O95" s="32" t="str">
        <f t="shared" si="37"/>
        <v/>
      </c>
      <c r="Q95" s="32"/>
      <c r="S95" s="18">
        <f t="shared" si="12"/>
        <v>0</v>
      </c>
      <c r="T95" s="18">
        <f t="shared" ref="T95:U95" si="41">S95</f>
        <v>0</v>
      </c>
      <c r="U95" s="18">
        <f t="shared" si="41"/>
        <v>0</v>
      </c>
      <c r="W95" t="str">
        <f t="shared" si="22"/>
        <v>FV____KK</v>
      </c>
    </row>
    <row r="96" spans="12:23" x14ac:dyDescent="0.25">
      <c r="L96" s="30" t="str">
        <f>IF(AND(B41&gt;0,$B$6&gt;0),VLOOKUP($B$6,data!$E:$G,2,0),"")</f>
        <v/>
      </c>
      <c r="O96" s="32" t="str">
        <f t="shared" si="37"/>
        <v/>
      </c>
      <c r="Q96" s="32"/>
      <c r="S96" s="18">
        <f t="shared" si="12"/>
        <v>0</v>
      </c>
      <c r="T96" s="18">
        <f t="shared" ref="T96:U96" si="42">S96</f>
        <v>0</v>
      </c>
      <c r="U96" s="18">
        <f t="shared" si="42"/>
        <v>0</v>
      </c>
      <c r="W96" t="str">
        <f t="shared" si="22"/>
        <v>FV____KK</v>
      </c>
    </row>
    <row r="97" spans="12:23" x14ac:dyDescent="0.25">
      <c r="L97" s="30" t="str">
        <f>IF(AND(B42&gt;0,$B$6&gt;0),VLOOKUP($B$6,data!$E:$G,2,0),"")</f>
        <v/>
      </c>
      <c r="O97" s="32" t="str">
        <f t="shared" si="37"/>
        <v/>
      </c>
      <c r="Q97" s="32"/>
      <c r="S97" s="18">
        <f t="shared" si="12"/>
        <v>0</v>
      </c>
      <c r="T97" s="18">
        <f t="shared" ref="T97:U97" si="43">S97</f>
        <v>0</v>
      </c>
      <c r="U97" s="18">
        <f t="shared" si="43"/>
        <v>0</v>
      </c>
      <c r="W97" t="str">
        <f t="shared" si="22"/>
        <v>FV____KK</v>
      </c>
    </row>
    <row r="98" spans="12:23" x14ac:dyDescent="0.25">
      <c r="L98" s="30" t="str">
        <f>IF(AND(B43&gt;0,$B$6&gt;0),VLOOKUP($B$6,data!$E:$G,2,0),"")</f>
        <v/>
      </c>
      <c r="O98" s="32" t="str">
        <f t="shared" si="37"/>
        <v/>
      </c>
      <c r="Q98" s="32"/>
      <c r="S98" s="18">
        <f t="shared" si="12"/>
        <v>0</v>
      </c>
      <c r="T98" s="18">
        <f t="shared" ref="T98:U98" si="44">S98</f>
        <v>0</v>
      </c>
      <c r="U98" s="18">
        <f t="shared" si="44"/>
        <v>0</v>
      </c>
      <c r="W98" t="str">
        <f t="shared" si="22"/>
        <v>FV____KK</v>
      </c>
    </row>
    <row r="99" spans="12:23" x14ac:dyDescent="0.25">
      <c r="L99" s="30" t="str">
        <f>IF(AND(B44&gt;0,$B$6&gt;0),VLOOKUP($B$6,data!$E:$G,2,0),"")</f>
        <v/>
      </c>
      <c r="O99" s="32" t="str">
        <f t="shared" si="37"/>
        <v/>
      </c>
      <c r="Q99" s="32"/>
      <c r="S99" s="18">
        <f t="shared" si="12"/>
        <v>0</v>
      </c>
      <c r="T99" s="18">
        <f t="shared" ref="T99:U99" si="45">S99</f>
        <v>0</v>
      </c>
      <c r="U99" s="18">
        <f t="shared" si="45"/>
        <v>0</v>
      </c>
      <c r="W99" t="str">
        <f t="shared" si="22"/>
        <v>FV____KK</v>
      </c>
    </row>
    <row r="100" spans="12:23" x14ac:dyDescent="0.25">
      <c r="L100" s="30" t="str">
        <f>IF(AND(B45&gt;0,$B$6&gt;0),VLOOKUP($B$6,data!$E:$G,2,0),"")</f>
        <v/>
      </c>
      <c r="O100" s="32" t="str">
        <f t="shared" si="37"/>
        <v/>
      </c>
      <c r="Q100" s="32"/>
      <c r="S100" s="18">
        <f t="shared" si="12"/>
        <v>0</v>
      </c>
      <c r="T100" s="18">
        <f t="shared" ref="T100:U100" si="46">S100</f>
        <v>0</v>
      </c>
      <c r="U100" s="18">
        <f t="shared" si="46"/>
        <v>0</v>
      </c>
      <c r="W100" t="str">
        <f t="shared" si="22"/>
        <v>FV____KK</v>
      </c>
    </row>
    <row r="101" spans="12:23" x14ac:dyDescent="0.25">
      <c r="L101" s="30" t="str">
        <f>IF(AND(B46&gt;0,$B$6&gt;0),VLOOKUP($B$6,data!$E:$G,2,0),"")</f>
        <v/>
      </c>
      <c r="O101" s="32" t="str">
        <f t="shared" si="37"/>
        <v/>
      </c>
      <c r="Q101" s="32"/>
      <c r="S101" s="18">
        <f t="shared" si="12"/>
        <v>0</v>
      </c>
      <c r="T101" s="18">
        <f t="shared" ref="T101:U101" si="47">S101</f>
        <v>0</v>
      </c>
      <c r="U101" s="18">
        <f t="shared" si="47"/>
        <v>0</v>
      </c>
      <c r="W101" t="str">
        <f t="shared" si="22"/>
        <v>FV____KK</v>
      </c>
    </row>
    <row r="102" spans="12:23" x14ac:dyDescent="0.25">
      <c r="L102" s="30" t="str">
        <f>IF(AND(B47&gt;0,$B$6&gt;0),VLOOKUP($B$6,data!$E:$G,2,0),"")</f>
        <v/>
      </c>
      <c r="O102" s="32" t="str">
        <f t="shared" si="37"/>
        <v/>
      </c>
      <c r="Q102" s="32"/>
      <c r="S102" s="18">
        <f t="shared" si="12"/>
        <v>0</v>
      </c>
      <c r="T102" s="18">
        <f t="shared" ref="T102:U102" si="48">S102</f>
        <v>0</v>
      </c>
      <c r="U102" s="18">
        <f t="shared" si="48"/>
        <v>0</v>
      </c>
      <c r="W102" t="str">
        <f t="shared" si="22"/>
        <v>FV____KK</v>
      </c>
    </row>
    <row r="103" spans="12:23" x14ac:dyDescent="0.25">
      <c r="L103" s="30" t="str">
        <f>IF(AND(B48&gt;0,$B$6&gt;0),VLOOKUP($B$6,data!$E:$G,2,0),"")</f>
        <v/>
      </c>
      <c r="O103" s="32" t="str">
        <f t="shared" ref="O103:O122" si="49">IF(N68="","",N68)</f>
        <v/>
      </c>
      <c r="Q103" s="32"/>
      <c r="S103" s="18">
        <f t="shared" ref="S103:S122" si="50">IF(O103&lt;&gt;0,$B$5,"")</f>
        <v>0</v>
      </c>
      <c r="T103" s="18">
        <f t="shared" ref="T103:T122" si="51">S103</f>
        <v>0</v>
      </c>
      <c r="U103" s="18">
        <f t="shared" ref="U103:U122" si="52">T103</f>
        <v>0</v>
      </c>
      <c r="W103" t="str">
        <f t="shared" si="22"/>
        <v>FV____KK</v>
      </c>
    </row>
    <row r="104" spans="12:23" x14ac:dyDescent="0.25">
      <c r="L104" s="30" t="str">
        <f>IF(AND(B49&gt;0,$B$6&gt;0),VLOOKUP($B$6,data!$E:$G,2,0),"")</f>
        <v/>
      </c>
      <c r="O104" s="32" t="str">
        <f t="shared" si="49"/>
        <v/>
      </c>
      <c r="Q104" s="32"/>
      <c r="S104" s="18">
        <f t="shared" si="50"/>
        <v>0</v>
      </c>
      <c r="T104" s="18">
        <f t="shared" si="51"/>
        <v>0</v>
      </c>
      <c r="U104" s="18">
        <f t="shared" si="52"/>
        <v>0</v>
      </c>
      <c r="W104" t="str">
        <f t="shared" si="22"/>
        <v>FV____KK</v>
      </c>
    </row>
    <row r="105" spans="12:23" x14ac:dyDescent="0.25">
      <c r="L105" s="30" t="str">
        <f>IF(AND(B50&gt;0,$B$6&gt;0),VLOOKUP($B$6,data!$E:$G,2,0),"")</f>
        <v/>
      </c>
      <c r="O105" s="32" t="str">
        <f t="shared" si="49"/>
        <v/>
      </c>
      <c r="Q105" s="32"/>
      <c r="S105" s="18">
        <f t="shared" si="50"/>
        <v>0</v>
      </c>
      <c r="T105" s="18">
        <f t="shared" si="51"/>
        <v>0</v>
      </c>
      <c r="U105" s="18">
        <f t="shared" si="52"/>
        <v>0</v>
      </c>
      <c r="W105" t="str">
        <f t="shared" si="22"/>
        <v>FV____KK</v>
      </c>
    </row>
    <row r="106" spans="12:23" x14ac:dyDescent="0.25">
      <c r="L106" s="30" t="str">
        <f>IF(AND(B51&gt;0,$B$6&gt;0),VLOOKUP($B$6,data!$E:$G,2,0),"")</f>
        <v/>
      </c>
      <c r="O106" s="32" t="str">
        <f t="shared" si="49"/>
        <v/>
      </c>
      <c r="Q106" s="32"/>
      <c r="S106" s="18">
        <f t="shared" si="50"/>
        <v>0</v>
      </c>
      <c r="T106" s="18">
        <f t="shared" si="51"/>
        <v>0</v>
      </c>
      <c r="U106" s="18">
        <f t="shared" si="52"/>
        <v>0</v>
      </c>
      <c r="W106" t="str">
        <f t="shared" si="22"/>
        <v>FV____KK</v>
      </c>
    </row>
    <row r="107" spans="12:23" x14ac:dyDescent="0.25">
      <c r="L107" s="30" t="str">
        <f>IF(AND(B52&gt;0,$B$6&gt;0),VLOOKUP($B$6,data!$E:$G,2,0),"")</f>
        <v/>
      </c>
      <c r="O107" s="32" t="str">
        <f t="shared" si="49"/>
        <v/>
      </c>
      <c r="Q107" s="32"/>
      <c r="S107" s="18">
        <f t="shared" si="50"/>
        <v>0</v>
      </c>
      <c r="T107" s="18">
        <f t="shared" si="51"/>
        <v>0</v>
      </c>
      <c r="U107" s="18">
        <f t="shared" si="52"/>
        <v>0</v>
      </c>
      <c r="W107" t="str">
        <f t="shared" si="22"/>
        <v>FV____KK</v>
      </c>
    </row>
    <row r="108" spans="12:23" x14ac:dyDescent="0.25">
      <c r="L108" s="30" t="str">
        <f>IF(AND(B53&gt;0,$B$6&gt;0),VLOOKUP($B$6,data!$E:$G,2,0),"")</f>
        <v/>
      </c>
      <c r="O108" s="32" t="str">
        <f t="shared" si="49"/>
        <v/>
      </c>
      <c r="Q108" s="32"/>
      <c r="S108" s="18">
        <f t="shared" si="50"/>
        <v>0</v>
      </c>
      <c r="T108" s="18">
        <f t="shared" si="51"/>
        <v>0</v>
      </c>
      <c r="U108" s="18">
        <f t="shared" si="52"/>
        <v>0</v>
      </c>
      <c r="W108" t="str">
        <f t="shared" si="22"/>
        <v>FV____KK</v>
      </c>
    </row>
    <row r="109" spans="12:23" x14ac:dyDescent="0.25">
      <c r="L109" s="30" t="str">
        <f>IF(AND(B54&gt;0,$B$6&gt;0),VLOOKUP($B$6,data!$E:$G,2,0),"")</f>
        <v/>
      </c>
      <c r="O109" s="32" t="str">
        <f t="shared" si="49"/>
        <v/>
      </c>
      <c r="Q109" s="32"/>
      <c r="S109" s="18">
        <f t="shared" si="50"/>
        <v>0</v>
      </c>
      <c r="T109" s="18">
        <f t="shared" si="51"/>
        <v>0</v>
      </c>
      <c r="U109" s="18">
        <f t="shared" si="52"/>
        <v>0</v>
      </c>
      <c r="W109" t="str">
        <f t="shared" ref="W109:W122" si="53">_xlfn.CONCAT("FV","_",$B$6,"_",$B$7,"_",$B$8,"_KK")</f>
        <v>FV____KK</v>
      </c>
    </row>
    <row r="110" spans="12:23" x14ac:dyDescent="0.25">
      <c r="L110" s="30" t="str">
        <f>IF(AND(B55&gt;0,$B$6&gt;0),VLOOKUP($B$6,data!$E:$G,2,0),"")</f>
        <v/>
      </c>
      <c r="O110" s="32" t="str">
        <f t="shared" si="49"/>
        <v/>
      </c>
      <c r="Q110" s="32"/>
      <c r="S110" s="18">
        <f t="shared" si="50"/>
        <v>0</v>
      </c>
      <c r="T110" s="18">
        <f t="shared" si="51"/>
        <v>0</v>
      </c>
      <c r="U110" s="18">
        <f t="shared" si="52"/>
        <v>0</v>
      </c>
      <c r="W110" t="str">
        <f t="shared" si="53"/>
        <v>FV____KK</v>
      </c>
    </row>
    <row r="111" spans="12:23" x14ac:dyDescent="0.25">
      <c r="L111" s="30" t="str">
        <f>IF(AND(B56&gt;0,$B$6&gt;0),VLOOKUP($B$6,data!$E:$G,2,0),"")</f>
        <v/>
      </c>
      <c r="O111" s="32" t="str">
        <f t="shared" si="49"/>
        <v/>
      </c>
      <c r="Q111" s="32"/>
      <c r="S111" s="18">
        <f t="shared" si="50"/>
        <v>0</v>
      </c>
      <c r="T111" s="18">
        <f t="shared" si="51"/>
        <v>0</v>
      </c>
      <c r="U111" s="18">
        <f t="shared" si="52"/>
        <v>0</v>
      </c>
      <c r="W111" t="str">
        <f t="shared" si="53"/>
        <v>FV____KK</v>
      </c>
    </row>
    <row r="112" spans="12:23" x14ac:dyDescent="0.25">
      <c r="L112" s="30" t="str">
        <f>IF(AND(B57&gt;0,$B$6&gt;0),VLOOKUP($B$6,data!$E:$G,2,0),"")</f>
        <v/>
      </c>
      <c r="O112" s="32" t="str">
        <f t="shared" si="49"/>
        <v/>
      </c>
      <c r="Q112" s="32"/>
      <c r="S112" s="18">
        <f t="shared" si="50"/>
        <v>0</v>
      </c>
      <c r="T112" s="18">
        <f t="shared" si="51"/>
        <v>0</v>
      </c>
      <c r="U112" s="18">
        <f t="shared" si="52"/>
        <v>0</v>
      </c>
      <c r="W112" t="str">
        <f t="shared" si="53"/>
        <v>FV____KK</v>
      </c>
    </row>
    <row r="113" spans="12:23" x14ac:dyDescent="0.25">
      <c r="L113" s="30" t="str">
        <f>IF(AND(B58&gt;0,$B$6&gt;0),VLOOKUP($B$6,data!$E:$G,2,0),"")</f>
        <v/>
      </c>
      <c r="O113" s="32" t="str">
        <f t="shared" si="49"/>
        <v/>
      </c>
      <c r="Q113" s="32"/>
      <c r="S113" s="18">
        <f t="shared" si="50"/>
        <v>0</v>
      </c>
      <c r="T113" s="18">
        <f t="shared" si="51"/>
        <v>0</v>
      </c>
      <c r="U113" s="18">
        <f t="shared" si="52"/>
        <v>0</v>
      </c>
      <c r="W113" t="str">
        <f t="shared" si="53"/>
        <v>FV____KK</v>
      </c>
    </row>
    <row r="114" spans="12:23" x14ac:dyDescent="0.25">
      <c r="L114" s="30" t="str">
        <f>IF(AND(B59&gt;0,$B$6&gt;0),VLOOKUP($B$6,data!$E:$G,2,0),"")</f>
        <v/>
      </c>
      <c r="O114" s="32" t="str">
        <f t="shared" si="49"/>
        <v/>
      </c>
      <c r="Q114" s="32"/>
      <c r="S114" s="18">
        <f t="shared" si="50"/>
        <v>0</v>
      </c>
      <c r="T114" s="18">
        <f t="shared" si="51"/>
        <v>0</v>
      </c>
      <c r="U114" s="18">
        <f t="shared" si="52"/>
        <v>0</v>
      </c>
      <c r="W114" t="str">
        <f t="shared" si="53"/>
        <v>FV____KK</v>
      </c>
    </row>
    <row r="115" spans="12:23" x14ac:dyDescent="0.25">
      <c r="L115" s="30" t="str">
        <f>IF(AND(B60&gt;0,$B$6&gt;0),VLOOKUP($B$6,data!$E:$G,2,0),"")</f>
        <v/>
      </c>
      <c r="O115" s="32" t="str">
        <f t="shared" si="49"/>
        <v/>
      </c>
      <c r="Q115" s="32"/>
      <c r="S115" s="18">
        <f t="shared" si="50"/>
        <v>0</v>
      </c>
      <c r="T115" s="18">
        <f t="shared" si="51"/>
        <v>0</v>
      </c>
      <c r="U115" s="18">
        <f t="shared" si="52"/>
        <v>0</v>
      </c>
      <c r="W115" t="str">
        <f t="shared" si="53"/>
        <v>FV____KK</v>
      </c>
    </row>
    <row r="116" spans="12:23" x14ac:dyDescent="0.25">
      <c r="L116" s="30" t="str">
        <f>IF(AND(B61&gt;0,$B$6&gt;0),VLOOKUP($B$6,data!$E:$G,2,0),"")</f>
        <v/>
      </c>
      <c r="O116" s="32" t="str">
        <f t="shared" si="49"/>
        <v/>
      </c>
      <c r="Q116" s="32"/>
      <c r="S116" s="18">
        <f t="shared" si="50"/>
        <v>0</v>
      </c>
      <c r="T116" s="18">
        <f t="shared" si="51"/>
        <v>0</v>
      </c>
      <c r="U116" s="18">
        <f t="shared" si="52"/>
        <v>0</v>
      </c>
      <c r="W116" t="str">
        <f t="shared" si="53"/>
        <v>FV____KK</v>
      </c>
    </row>
    <row r="117" spans="12:23" x14ac:dyDescent="0.25">
      <c r="L117" s="30" t="str">
        <f>IF(AND(B62&gt;0,$B$6&gt;0),VLOOKUP($B$6,data!$E:$G,2,0),"")</f>
        <v/>
      </c>
      <c r="O117" s="32" t="str">
        <f t="shared" si="49"/>
        <v/>
      </c>
      <c r="Q117" s="32"/>
      <c r="S117" s="18">
        <f t="shared" si="50"/>
        <v>0</v>
      </c>
      <c r="T117" s="18">
        <f t="shared" si="51"/>
        <v>0</v>
      </c>
      <c r="U117" s="18">
        <f t="shared" si="52"/>
        <v>0</v>
      </c>
      <c r="W117" t="str">
        <f t="shared" si="53"/>
        <v>FV____KK</v>
      </c>
    </row>
    <row r="118" spans="12:23" x14ac:dyDescent="0.25">
      <c r="L118" s="30" t="str">
        <f>IF(AND(B63&gt;0,$B$6&gt;0),VLOOKUP($B$6,data!$E:$G,2,0),"")</f>
        <v/>
      </c>
      <c r="O118" s="32" t="str">
        <f t="shared" si="49"/>
        <v/>
      </c>
      <c r="Q118" s="32"/>
      <c r="S118" s="18">
        <f t="shared" si="50"/>
        <v>0</v>
      </c>
      <c r="T118" s="18">
        <f t="shared" si="51"/>
        <v>0</v>
      </c>
      <c r="U118" s="18">
        <f t="shared" si="52"/>
        <v>0</v>
      </c>
      <c r="W118" t="str">
        <f t="shared" si="53"/>
        <v>FV____KK</v>
      </c>
    </row>
    <row r="119" spans="12:23" x14ac:dyDescent="0.25">
      <c r="L119" s="30" t="str">
        <f>IF(AND(B64&gt;0,$B$6&gt;0),VLOOKUP($B$6,data!$E:$G,2,0),"")</f>
        <v/>
      </c>
      <c r="O119" s="32" t="str">
        <f t="shared" si="49"/>
        <v/>
      </c>
      <c r="Q119" s="32"/>
      <c r="S119" s="18">
        <f t="shared" si="50"/>
        <v>0</v>
      </c>
      <c r="T119" s="18">
        <f t="shared" si="51"/>
        <v>0</v>
      </c>
      <c r="U119" s="18">
        <f t="shared" si="52"/>
        <v>0</v>
      </c>
      <c r="W119" t="str">
        <f t="shared" si="53"/>
        <v>FV____KK</v>
      </c>
    </row>
    <row r="120" spans="12:23" x14ac:dyDescent="0.25">
      <c r="L120" s="30" t="str">
        <f>IF(AND(B65&gt;0,$B$6&gt;0),VLOOKUP($B$6,data!$E:$G,2,0),"")</f>
        <v/>
      </c>
      <c r="O120" s="32" t="str">
        <f t="shared" si="49"/>
        <v/>
      </c>
      <c r="Q120" s="32"/>
      <c r="S120" s="18">
        <f t="shared" si="50"/>
        <v>0</v>
      </c>
      <c r="T120" s="18">
        <f t="shared" si="51"/>
        <v>0</v>
      </c>
      <c r="U120" s="18">
        <f t="shared" si="52"/>
        <v>0</v>
      </c>
      <c r="W120" t="str">
        <f t="shared" si="53"/>
        <v>FV____KK</v>
      </c>
    </row>
    <row r="121" spans="12:23" x14ac:dyDescent="0.25">
      <c r="L121" s="30" t="str">
        <f>IF(AND(B66&gt;0,$B$6&gt;0),VLOOKUP($B$6,data!$E:$G,2,0),"")</f>
        <v/>
      </c>
      <c r="O121" s="32" t="str">
        <f t="shared" si="49"/>
        <v/>
      </c>
      <c r="Q121" s="32"/>
      <c r="S121" s="18">
        <f t="shared" si="50"/>
        <v>0</v>
      </c>
      <c r="T121" s="18">
        <f t="shared" si="51"/>
        <v>0</v>
      </c>
      <c r="U121" s="18">
        <f t="shared" si="52"/>
        <v>0</v>
      </c>
      <c r="W121" t="str">
        <f t="shared" si="53"/>
        <v>FV____KK</v>
      </c>
    </row>
    <row r="122" spans="12:23" x14ac:dyDescent="0.25">
      <c r="L122" s="30" t="str">
        <f>IF(AND(B67&gt;0,$B$6&gt;0),VLOOKUP($B$6,data!$E:$G,2,0),"")</f>
        <v/>
      </c>
      <c r="O122" s="32" t="str">
        <f t="shared" si="49"/>
        <v/>
      </c>
      <c r="Q122" s="32"/>
      <c r="S122" s="18">
        <f t="shared" si="50"/>
        <v>0</v>
      </c>
      <c r="T122" s="18">
        <f t="shared" si="51"/>
        <v>0</v>
      </c>
      <c r="U122" s="18">
        <f t="shared" si="52"/>
        <v>0</v>
      </c>
      <c r="W122" t="str">
        <f t="shared" si="53"/>
        <v>FV____KK</v>
      </c>
    </row>
  </sheetData>
  <sheetProtection algorithmName="SHA-512" hashValue="VbEJyDmguJqwFkumeAmR6/prLSdKDoLYFPJcmRKnLdGRqnPWpmHWNH1o271BqXx5fuOiDFPYFilXAJYSJpLyrQ==" saltValue="ngGQIpKjrccYGmdl7yf33g==" spinCount="100000" sheet="1" objects="1" scenarios="1"/>
  <protectedRanges>
    <protectedRange sqref="H13:I67" name="Rozsah5"/>
    <protectedRange sqref="B13:C17 B19:C67 A13:A67" name="Rozsah4"/>
    <protectedRange sqref="B5" name="Rozsah3"/>
    <protectedRange sqref="B6" name="Rozsah2"/>
    <protectedRange sqref="A13:A67" name="Oblast4"/>
  </protectedRanges>
  <autoFilter ref="L12:AY102" xr:uid="{00000000-0009-0000-0000-000000000000}"/>
  <dataConsolidate/>
  <dataValidations xWindow="996" yWindow="722" count="4">
    <dataValidation type="date" allowBlank="1" showInputMessage="1" showErrorMessage="1" sqref="B5" xr:uid="{00000000-0002-0000-0000-000001000000}">
      <formula1>42736</formula1>
      <formula2>44196</formula2>
    </dataValidation>
    <dataValidation type="decimal" operator="greaterThan" allowBlank="1" showInputMessage="1" showErrorMessage="1" sqref="G17 E13:E17 E19:E67" xr:uid="{00000000-0002-0000-0000-000002000000}">
      <formula1>0</formula1>
    </dataValidation>
    <dataValidation errorStyle="information" allowBlank="1" showInputMessage="1" showErrorMessage="1" errorTitle="popis" promptTitle="Vlastny popis" prompt="ak pole Popis vydavku obsahuje hodnotu INE, doplnte vlastny popis_x000a_" sqref="D19:D67 D13:D17" xr:uid="{00000000-0002-0000-0000-000000000000}"/>
    <dataValidation type="date" allowBlank="1" showInputMessage="1" showErrorMessage="1" promptTitle="Datum" prompt="Vyplnte datum v tvare DD.MM.RRRR" sqref="B19:B67 B13:B17" xr:uid="{00000000-0002-0000-0000-000003000000}">
      <formula1>42370</formula1>
      <formula2>44196</formula2>
    </dataValidation>
  </dataValidations>
  <pageMargins left="0.70866141732283472" right="0.70866141732283472" top="0.74803149606299213" bottom="0.74803149606299213" header="0.31496062992125984" footer="0.31496062992125984"/>
  <pageSetup paperSize="9" scale="54" orientation="landscape" horizontalDpi="4294967295" verticalDpi="4294967295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996" yWindow="722" count="7">
        <x14:dataValidation type="list" allowBlank="1" showInputMessage="1" showErrorMessage="1" errorTitle="CHYBA" error="Pole musi obsahovat hodnotu ANO alebo NIE. " promptTitle="vyplnit hodnoty" prompt="vyplnte hodnotu ANO/NIE" xr:uid="{00000000-0002-0000-0000-000004000000}">
          <x14:formula1>
            <xm:f>data!$A$2:$A$3</xm:f>
          </x14:formula1>
          <xm:sqref>H13:I67</xm:sqref>
        </x14:dataValidation>
        <x14:dataValidation type="list" allowBlank="1" showInputMessage="1" showErrorMessage="1" xr:uid="{00000000-0002-0000-0000-000006000000}">
          <x14:formula1>
            <xm:f>data!$N$2:$N$34</xm:f>
          </x14:formula1>
          <xm:sqref>F14:F67</xm:sqref>
        </x14:dataValidation>
        <x14:dataValidation type="list" allowBlank="1" showInputMessage="1" showErrorMessage="1" xr:uid="{A58AE3C4-C02D-401D-90A5-3E1071F77DA6}">
          <x14:formula1>
            <xm:f>data!$E$2:$E$13</xm:f>
          </x14:formula1>
          <xm:sqref>B6</xm:sqref>
        </x14:dataValidation>
        <x14:dataValidation type="list" allowBlank="1" showInputMessage="1" showErrorMessage="1" xr:uid="{8D631AB5-7FFC-4A68-976B-98498175E8D9}">
          <x14:formula1>
            <xm:f>data!$N$2:$N$35</xm:f>
          </x14:formula1>
          <xm:sqref>F13</xm:sqref>
        </x14:dataValidation>
        <x14:dataValidation type="list" allowBlank="1" showInputMessage="1" showErrorMessage="1" promptTitle="Popis výdavku" prompt="Vyberte položku z menu. " xr:uid="{00000000-0002-0000-0000-000007000000}">
          <x14:formula1>
            <xm:f>data!$P$2:$P$17</xm:f>
          </x14:formula1>
          <xm:sqref>C19:C67 C14:C17</xm:sqref>
        </x14:dataValidation>
        <x14:dataValidation type="list" allowBlank="1" showInputMessage="1" showErrorMessage="1" promptTitle="Popis výdavku" prompt="Vyberte položku z menu. " xr:uid="{B05A6B39-ED66-49E1-A7F3-72F90F38074C}">
          <x14:formula1>
            <xm:f>data!$P$2:$P$18</xm:f>
          </x14:formula1>
          <xm:sqref>C13</xm:sqref>
        </x14:dataValidation>
        <x14:dataValidation type="list" allowBlank="1" showInputMessage="1" showErrorMessage="1" xr:uid="{5FA7BBB1-1A0D-4750-93FC-D80499B2069C}">
          <x14:formula1>
            <xm:f>data!$A$16:$A$17</xm:f>
          </x14:formula1>
          <xm:sqref>B3:B4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35"/>
  <sheetViews>
    <sheetView showGridLines="0" workbookViewId="0">
      <selection activeCell="J22" sqref="J22"/>
    </sheetView>
  </sheetViews>
  <sheetFormatPr defaultRowHeight="15" x14ac:dyDescent="0.25"/>
  <cols>
    <col min="1" max="1" width="9.7109375" customWidth="1"/>
    <col min="3" max="3" width="9.42578125" customWidth="1"/>
    <col min="5" max="5" width="19.140625" bestFit="1" customWidth="1"/>
    <col min="6" max="6" width="10" bestFit="1" customWidth="1"/>
    <col min="7" max="7" width="30.5703125" bestFit="1" customWidth="1"/>
    <col min="9" max="9" width="37.85546875" bestFit="1" customWidth="1"/>
    <col min="10" max="10" width="10" customWidth="1"/>
    <col min="16" max="16" width="27.7109375" bestFit="1" customWidth="1"/>
    <col min="17" max="17" width="10.7109375" bestFit="1" customWidth="1"/>
    <col min="18" max="18" width="37.85546875" bestFit="1" customWidth="1"/>
  </cols>
  <sheetData>
    <row r="1" spans="1:18" x14ac:dyDescent="0.25">
      <c r="A1" t="s">
        <v>8</v>
      </c>
      <c r="C1" t="s">
        <v>11</v>
      </c>
      <c r="E1" t="s">
        <v>15</v>
      </c>
      <c r="F1" t="s">
        <v>16</v>
      </c>
      <c r="G1" t="s">
        <v>20</v>
      </c>
      <c r="I1" t="s">
        <v>36</v>
      </c>
      <c r="J1" t="s">
        <v>16</v>
      </c>
      <c r="N1" t="s">
        <v>68</v>
      </c>
      <c r="P1" t="s">
        <v>70</v>
      </c>
      <c r="Q1" t="s">
        <v>72</v>
      </c>
      <c r="R1" t="s">
        <v>73</v>
      </c>
    </row>
    <row r="2" spans="1:18" x14ac:dyDescent="0.25">
      <c r="A2" t="s">
        <v>9</v>
      </c>
      <c r="C2">
        <v>1</v>
      </c>
      <c r="E2" t="s">
        <v>131</v>
      </c>
      <c r="F2">
        <v>327010022</v>
      </c>
      <c r="G2" t="s">
        <v>17</v>
      </c>
      <c r="I2" t="s">
        <v>25</v>
      </c>
      <c r="J2">
        <v>533010031</v>
      </c>
      <c r="N2" s="17" t="s">
        <v>52</v>
      </c>
      <c r="P2" t="s">
        <v>80</v>
      </c>
      <c r="Q2">
        <v>533010025</v>
      </c>
      <c r="R2" t="s">
        <v>21</v>
      </c>
    </row>
    <row r="3" spans="1:18" x14ac:dyDescent="0.25">
      <c r="A3" t="s">
        <v>10</v>
      </c>
      <c r="C3">
        <f>C2+1</f>
        <v>2</v>
      </c>
      <c r="E3" t="s">
        <v>132</v>
      </c>
      <c r="F3">
        <v>327010040</v>
      </c>
      <c r="G3" t="s">
        <v>18</v>
      </c>
      <c r="I3" t="s">
        <v>26</v>
      </c>
      <c r="J3">
        <v>533010033</v>
      </c>
      <c r="N3" s="17" t="s">
        <v>39</v>
      </c>
      <c r="P3" t="s">
        <v>24</v>
      </c>
      <c r="Q3">
        <v>533010038</v>
      </c>
      <c r="R3" t="s">
        <v>24</v>
      </c>
    </row>
    <row r="4" spans="1:18" x14ac:dyDescent="0.25">
      <c r="C4">
        <f t="shared" ref="C4:C13" si="0">C3+1</f>
        <v>3</v>
      </c>
      <c r="E4" t="s">
        <v>133</v>
      </c>
      <c r="F4">
        <v>327010056</v>
      </c>
      <c r="G4" t="s">
        <v>19</v>
      </c>
      <c r="I4" t="s">
        <v>27</v>
      </c>
      <c r="J4">
        <v>533010036</v>
      </c>
      <c r="N4" s="17" t="s">
        <v>53</v>
      </c>
      <c r="P4" t="s">
        <v>79</v>
      </c>
      <c r="Q4">
        <v>533010025</v>
      </c>
      <c r="R4" t="s">
        <v>21</v>
      </c>
    </row>
    <row r="5" spans="1:18" x14ac:dyDescent="0.25">
      <c r="C5">
        <f t="shared" si="0"/>
        <v>4</v>
      </c>
      <c r="E5" t="s">
        <v>149</v>
      </c>
      <c r="F5">
        <v>327010003</v>
      </c>
      <c r="G5" t="s">
        <v>150</v>
      </c>
      <c r="I5" t="s">
        <v>28</v>
      </c>
      <c r="J5">
        <v>533010039</v>
      </c>
      <c r="N5" s="17" t="s">
        <v>54</v>
      </c>
      <c r="P5" t="s">
        <v>75</v>
      </c>
      <c r="Q5">
        <v>533010029</v>
      </c>
      <c r="R5" t="s">
        <v>23</v>
      </c>
    </row>
    <row r="6" spans="1:18" x14ac:dyDescent="0.25">
      <c r="C6">
        <f t="shared" si="0"/>
        <v>5</v>
      </c>
      <c r="E6" t="s">
        <v>151</v>
      </c>
      <c r="F6">
        <v>327010005</v>
      </c>
      <c r="G6" t="s">
        <v>152</v>
      </c>
      <c r="I6" t="s">
        <v>29</v>
      </c>
      <c r="J6">
        <v>533010052</v>
      </c>
      <c r="N6" s="17" t="s">
        <v>55</v>
      </c>
      <c r="P6" t="s">
        <v>76</v>
      </c>
      <c r="Q6">
        <v>533010036</v>
      </c>
      <c r="R6" t="s">
        <v>27</v>
      </c>
    </row>
    <row r="7" spans="1:18" x14ac:dyDescent="0.25">
      <c r="C7">
        <f t="shared" si="0"/>
        <v>6</v>
      </c>
      <c r="E7" t="s">
        <v>153</v>
      </c>
      <c r="F7">
        <v>327010024</v>
      </c>
      <c r="G7" t="s">
        <v>154</v>
      </c>
      <c r="I7" t="s">
        <v>30</v>
      </c>
      <c r="J7">
        <v>533010056</v>
      </c>
      <c r="N7" s="17" t="s">
        <v>40</v>
      </c>
      <c r="P7" t="s">
        <v>134</v>
      </c>
      <c r="Q7">
        <v>533010031</v>
      </c>
      <c r="R7" t="s">
        <v>25</v>
      </c>
    </row>
    <row r="8" spans="1:18" x14ac:dyDescent="0.25">
      <c r="C8">
        <f t="shared" si="0"/>
        <v>7</v>
      </c>
      <c r="E8" t="s">
        <v>155</v>
      </c>
      <c r="F8">
        <v>327010039</v>
      </c>
      <c r="G8" t="s">
        <v>156</v>
      </c>
      <c r="I8" t="s">
        <v>31</v>
      </c>
      <c r="J8">
        <v>533010026</v>
      </c>
      <c r="N8" s="17" t="s">
        <v>41</v>
      </c>
      <c r="P8" t="s">
        <v>77</v>
      </c>
      <c r="Q8">
        <v>562010012</v>
      </c>
      <c r="R8" t="s">
        <v>74</v>
      </c>
    </row>
    <row r="9" spans="1:18" x14ac:dyDescent="0.25">
      <c r="C9">
        <f t="shared" si="0"/>
        <v>8</v>
      </c>
      <c r="E9" t="s">
        <v>157</v>
      </c>
      <c r="F9">
        <v>327010045</v>
      </c>
      <c r="G9" t="s">
        <v>158</v>
      </c>
      <c r="I9" t="s">
        <v>32</v>
      </c>
      <c r="J9">
        <v>533010040</v>
      </c>
      <c r="N9" s="17" t="s">
        <v>42</v>
      </c>
      <c r="P9" t="s">
        <v>128</v>
      </c>
      <c r="Q9">
        <v>562010014</v>
      </c>
      <c r="R9" t="s">
        <v>127</v>
      </c>
    </row>
    <row r="10" spans="1:18" x14ac:dyDescent="0.25">
      <c r="C10">
        <f t="shared" si="0"/>
        <v>9</v>
      </c>
      <c r="E10" t="s">
        <v>159</v>
      </c>
      <c r="F10">
        <v>327010047</v>
      </c>
      <c r="G10" t="s">
        <v>160</v>
      </c>
      <c r="I10" t="s">
        <v>33</v>
      </c>
      <c r="J10">
        <v>533010060</v>
      </c>
      <c r="N10" s="17" t="s">
        <v>56</v>
      </c>
      <c r="P10" t="s">
        <v>135</v>
      </c>
      <c r="Q10">
        <v>562010014</v>
      </c>
      <c r="R10" t="s">
        <v>127</v>
      </c>
    </row>
    <row r="11" spans="1:18" x14ac:dyDescent="0.25">
      <c r="C11">
        <f t="shared" si="0"/>
        <v>10</v>
      </c>
      <c r="E11" t="s">
        <v>161</v>
      </c>
      <c r="F11">
        <v>327010048</v>
      </c>
      <c r="G11" t="s">
        <v>162</v>
      </c>
      <c r="I11" t="s">
        <v>34</v>
      </c>
      <c r="J11">
        <v>533010024</v>
      </c>
      <c r="N11" s="17" t="s">
        <v>49</v>
      </c>
      <c r="P11" t="s">
        <v>130</v>
      </c>
      <c r="Q11">
        <v>533018021</v>
      </c>
      <c r="R11" t="s">
        <v>129</v>
      </c>
    </row>
    <row r="12" spans="1:18" x14ac:dyDescent="0.25">
      <c r="C12">
        <f t="shared" si="0"/>
        <v>11</v>
      </c>
      <c r="E12" t="s">
        <v>163</v>
      </c>
      <c r="F12">
        <v>327010065</v>
      </c>
      <c r="G12" t="s">
        <v>164</v>
      </c>
      <c r="I12" t="s">
        <v>21</v>
      </c>
      <c r="J12">
        <v>533010025</v>
      </c>
      <c r="N12" s="17" t="s">
        <v>43</v>
      </c>
      <c r="P12" t="s">
        <v>78</v>
      </c>
      <c r="Q12">
        <v>533010020</v>
      </c>
      <c r="R12" t="s">
        <v>78</v>
      </c>
    </row>
    <row r="13" spans="1:18" x14ac:dyDescent="0.25">
      <c r="C13">
        <f t="shared" si="0"/>
        <v>12</v>
      </c>
      <c r="E13" t="s">
        <v>165</v>
      </c>
      <c r="F13">
        <v>327010069</v>
      </c>
      <c r="G13" t="s">
        <v>166</v>
      </c>
      <c r="I13" t="s">
        <v>22</v>
      </c>
      <c r="J13">
        <v>533010027</v>
      </c>
      <c r="N13" s="17" t="s">
        <v>47</v>
      </c>
      <c r="P13" t="s">
        <v>136</v>
      </c>
      <c r="Q13">
        <v>533010027</v>
      </c>
      <c r="R13" t="s">
        <v>22</v>
      </c>
    </row>
    <row r="14" spans="1:18" x14ac:dyDescent="0.25">
      <c r="I14" t="s">
        <v>23</v>
      </c>
      <c r="J14">
        <v>533010029</v>
      </c>
      <c r="N14" s="17" t="s">
        <v>57</v>
      </c>
      <c r="P14" t="s">
        <v>137</v>
      </c>
      <c r="Q14">
        <v>533010024</v>
      </c>
      <c r="R14" t="s">
        <v>34</v>
      </c>
    </row>
    <row r="15" spans="1:18" x14ac:dyDescent="0.25">
      <c r="A15" s="56" t="s">
        <v>145</v>
      </c>
      <c r="I15" t="s">
        <v>24</v>
      </c>
      <c r="J15">
        <v>533010038</v>
      </c>
      <c r="N15" s="17" t="s">
        <v>58</v>
      </c>
      <c r="P15" t="s">
        <v>138</v>
      </c>
      <c r="Q15">
        <v>533010024</v>
      </c>
      <c r="R15" t="s">
        <v>34</v>
      </c>
    </row>
    <row r="16" spans="1:18" x14ac:dyDescent="0.25">
      <c r="A16" t="s">
        <v>148</v>
      </c>
      <c r="I16" t="s">
        <v>35</v>
      </c>
      <c r="J16">
        <v>533010049</v>
      </c>
      <c r="N16" s="17" t="s">
        <v>59</v>
      </c>
      <c r="P16" t="s">
        <v>141</v>
      </c>
      <c r="Q16">
        <v>533010043</v>
      </c>
      <c r="R16" t="s">
        <v>140</v>
      </c>
    </row>
    <row r="17" spans="1:18" x14ac:dyDescent="0.25">
      <c r="A17" t="s">
        <v>147</v>
      </c>
      <c r="I17" t="s">
        <v>127</v>
      </c>
      <c r="J17">
        <v>562010014</v>
      </c>
      <c r="N17" s="17" t="s">
        <v>38</v>
      </c>
      <c r="P17" t="s">
        <v>143</v>
      </c>
      <c r="Q17" s="51">
        <v>533010045</v>
      </c>
      <c r="R17" s="51" t="s">
        <v>142</v>
      </c>
    </row>
    <row r="18" spans="1:18" x14ac:dyDescent="0.25">
      <c r="I18" t="s">
        <v>129</v>
      </c>
      <c r="J18">
        <v>533018021</v>
      </c>
      <c r="N18" s="17" t="s">
        <v>60</v>
      </c>
      <c r="P18" t="s">
        <v>144</v>
      </c>
      <c r="Q18">
        <v>533010023</v>
      </c>
      <c r="R18" t="s">
        <v>125</v>
      </c>
    </row>
    <row r="19" spans="1:18" x14ac:dyDescent="0.25">
      <c r="I19" t="s">
        <v>125</v>
      </c>
      <c r="J19">
        <v>533010022</v>
      </c>
      <c r="N19" s="17" t="s">
        <v>61</v>
      </c>
    </row>
    <row r="20" spans="1:18" x14ac:dyDescent="0.25">
      <c r="I20" t="s">
        <v>140</v>
      </c>
      <c r="J20">
        <v>533010043</v>
      </c>
      <c r="N20" s="17" t="s">
        <v>62</v>
      </c>
    </row>
    <row r="21" spans="1:18" x14ac:dyDescent="0.25">
      <c r="I21" s="51" t="s">
        <v>142</v>
      </c>
      <c r="J21" s="51">
        <v>533010045</v>
      </c>
      <c r="N21" s="17" t="s">
        <v>48</v>
      </c>
    </row>
    <row r="22" spans="1:18" x14ac:dyDescent="0.25">
      <c r="I22" s="51"/>
      <c r="J22" s="51"/>
      <c r="N22" s="17" t="s">
        <v>63</v>
      </c>
    </row>
    <row r="23" spans="1:18" x14ac:dyDescent="0.25">
      <c r="I23" s="51"/>
      <c r="J23" s="51"/>
      <c r="N23" s="17" t="s">
        <v>64</v>
      </c>
    </row>
    <row r="24" spans="1:18" x14ac:dyDescent="0.25">
      <c r="I24" s="51"/>
      <c r="J24" s="51"/>
      <c r="N24" s="17" t="s">
        <v>44</v>
      </c>
    </row>
    <row r="25" spans="1:18" x14ac:dyDescent="0.25">
      <c r="N25" s="17" t="s">
        <v>45</v>
      </c>
    </row>
    <row r="26" spans="1:18" x14ac:dyDescent="0.25">
      <c r="N26" s="17" t="s">
        <v>50</v>
      </c>
    </row>
    <row r="27" spans="1:18" x14ac:dyDescent="0.25">
      <c r="N27" s="17" t="s">
        <v>46</v>
      </c>
    </row>
    <row r="28" spans="1:18" x14ac:dyDescent="0.25">
      <c r="N28" s="17" t="s">
        <v>65</v>
      </c>
    </row>
    <row r="29" spans="1:18" x14ac:dyDescent="0.25">
      <c r="N29" s="17" t="s">
        <v>66</v>
      </c>
    </row>
    <row r="30" spans="1:18" x14ac:dyDescent="0.25">
      <c r="N30" s="17" t="s">
        <v>51</v>
      </c>
    </row>
    <row r="31" spans="1:18" x14ac:dyDescent="0.25">
      <c r="N31" s="17" t="s">
        <v>37</v>
      </c>
    </row>
    <row r="32" spans="1:18" x14ac:dyDescent="0.25">
      <c r="N32" s="17" t="s">
        <v>67</v>
      </c>
    </row>
    <row r="33" spans="14:14" x14ac:dyDescent="0.25">
      <c r="N33" s="17" t="s">
        <v>126</v>
      </c>
    </row>
    <row r="34" spans="14:14" x14ac:dyDescent="0.25">
      <c r="N34" s="17" t="s">
        <v>69</v>
      </c>
    </row>
    <row r="35" spans="14:14" x14ac:dyDescent="0.25">
      <c r="N35" s="17" t="s">
        <v>139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vyuctovanie</vt:lpstr>
      <vt:lpstr>vyuctovanie!Oblasť_tlače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Šimúnek Tomáš</dc:creator>
  <cp:lastModifiedBy>Hustavova Lenka</cp:lastModifiedBy>
  <cp:lastPrinted>2017-12-07T12:52:56Z</cp:lastPrinted>
  <dcterms:created xsi:type="dcterms:W3CDTF">2017-11-22T13:37:06Z</dcterms:created>
  <dcterms:modified xsi:type="dcterms:W3CDTF">2018-09-24T12:16:42Z</dcterms:modified>
</cp:coreProperties>
</file>