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\\dc-fs01\NOVIS\NOVIS_HQ\016 - Účtovníctvo\101 - Accounting\Vyúčtovania ZAM\01 Novy formular\"/>
    </mc:Choice>
  </mc:AlternateContent>
  <xr:revisionPtr revIDLastSave="0" documentId="13_ncr:1_{A6549538-9C4D-4D02-BBCC-5A4BC8A78667}" xr6:coauthVersionLast="37" xr6:coauthVersionMax="37" xr10:uidLastSave="{00000000-0000-0000-0000-000000000000}"/>
  <bookViews>
    <workbookView xWindow="0" yWindow="0" windowWidth="28800" windowHeight="12030" xr2:uid="{00000000-000D-0000-FFFF-FFFF00000000}"/>
  </bookViews>
  <sheets>
    <sheet name="vyuctovanie" sheetId="1" r:id="rId1"/>
    <sheet name="data" sheetId="2" state="veryHidden" r:id="rId2"/>
  </sheets>
  <definedNames>
    <definedName name="_xlnm._FilterDatabase" localSheetId="1" hidden="1">data!$C$1:$F$38</definedName>
    <definedName name="_xlnm._FilterDatabase" localSheetId="0" hidden="1">vyuctovanie!$I$11:$AV$81</definedName>
    <definedName name="cislo_uctu">vyuctovanie!$B$5</definedName>
    <definedName name="_xlnm.Print_Area" localSheetId="0">vyuctovanie!$A$1:$F$60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C5" i="1"/>
  <c r="I12" i="1" l="1"/>
  <c r="I48" i="1" l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47" i="1"/>
  <c r="M13" i="1" l="1"/>
  <c r="N48" i="1" s="1"/>
  <c r="M14" i="1"/>
  <c r="N49" i="1" s="1"/>
  <c r="M15" i="1"/>
  <c r="N50" i="1" s="1"/>
  <c r="M16" i="1"/>
  <c r="N51" i="1" s="1"/>
  <c r="M17" i="1"/>
  <c r="N52" i="1" s="1"/>
  <c r="M18" i="1"/>
  <c r="N53" i="1" s="1"/>
  <c r="M19" i="1"/>
  <c r="N54" i="1" s="1"/>
  <c r="M20" i="1"/>
  <c r="N55" i="1" s="1"/>
  <c r="M21" i="1"/>
  <c r="N56" i="1" s="1"/>
  <c r="M22" i="1"/>
  <c r="N57" i="1" s="1"/>
  <c r="M23" i="1"/>
  <c r="N58" i="1" s="1"/>
  <c r="M24" i="1"/>
  <c r="N59" i="1" s="1"/>
  <c r="M25" i="1"/>
  <c r="N60" i="1" s="1"/>
  <c r="M26" i="1"/>
  <c r="N61" i="1" s="1"/>
  <c r="M27" i="1"/>
  <c r="N62" i="1" s="1"/>
  <c r="M28" i="1"/>
  <c r="N63" i="1" s="1"/>
  <c r="M29" i="1"/>
  <c r="N64" i="1" s="1"/>
  <c r="M30" i="1"/>
  <c r="N65" i="1" s="1"/>
  <c r="M31" i="1"/>
  <c r="N66" i="1" s="1"/>
  <c r="M32" i="1"/>
  <c r="N67" i="1" s="1"/>
  <c r="M33" i="1"/>
  <c r="N68" i="1" s="1"/>
  <c r="M34" i="1"/>
  <c r="N69" i="1" s="1"/>
  <c r="M35" i="1"/>
  <c r="N70" i="1" s="1"/>
  <c r="M36" i="1"/>
  <c r="N71" i="1" s="1"/>
  <c r="M37" i="1"/>
  <c r="N72" i="1" s="1"/>
  <c r="M38" i="1"/>
  <c r="N73" i="1" s="1"/>
  <c r="M39" i="1"/>
  <c r="N74" i="1" s="1"/>
  <c r="M40" i="1"/>
  <c r="N75" i="1" s="1"/>
  <c r="M41" i="1"/>
  <c r="N76" i="1" s="1"/>
  <c r="M42" i="1"/>
  <c r="N77" i="1" s="1"/>
  <c r="M43" i="1"/>
  <c r="N78" i="1" s="1"/>
  <c r="M44" i="1"/>
  <c r="N79" i="1" s="1"/>
  <c r="M45" i="1"/>
  <c r="N80" i="1" s="1"/>
  <c r="M46" i="1"/>
  <c r="N81" i="1" s="1"/>
  <c r="M12" i="1"/>
  <c r="N47" i="1" s="1"/>
  <c r="K13" i="1"/>
  <c r="K14" i="1"/>
  <c r="K15" i="1"/>
  <c r="K16" i="1"/>
  <c r="K17" i="1"/>
  <c r="K18" i="1"/>
  <c r="K19" i="1"/>
  <c r="K20" i="1"/>
  <c r="K21" i="1"/>
  <c r="L56" i="1" s="1"/>
  <c r="K22" i="1"/>
  <c r="K23" i="1"/>
  <c r="K24" i="1"/>
  <c r="L59" i="1" s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2" i="1"/>
  <c r="L47" i="1" s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O46" i="1"/>
  <c r="O81" i="1" s="1"/>
  <c r="O45" i="1"/>
  <c r="O80" i="1" s="1"/>
  <c r="O44" i="1"/>
  <c r="O79" i="1" s="1"/>
  <c r="O43" i="1"/>
  <c r="O78" i="1" s="1"/>
  <c r="O42" i="1"/>
  <c r="O77" i="1" s="1"/>
  <c r="O41" i="1"/>
  <c r="O76" i="1" s="1"/>
  <c r="O40" i="1"/>
  <c r="O75" i="1" s="1"/>
  <c r="O39" i="1"/>
  <c r="O74" i="1" s="1"/>
  <c r="O38" i="1"/>
  <c r="O73" i="1" s="1"/>
  <c r="O37" i="1"/>
  <c r="O72" i="1" s="1"/>
  <c r="O36" i="1"/>
  <c r="O71" i="1" s="1"/>
  <c r="O35" i="1"/>
  <c r="O70" i="1" s="1"/>
  <c r="O34" i="1"/>
  <c r="O69" i="1" s="1"/>
  <c r="O33" i="1"/>
  <c r="O68" i="1" s="1"/>
  <c r="O32" i="1"/>
  <c r="O67" i="1" s="1"/>
  <c r="O31" i="1"/>
  <c r="O66" i="1" s="1"/>
  <c r="O30" i="1"/>
  <c r="O65" i="1" s="1"/>
  <c r="O29" i="1"/>
  <c r="O64" i="1" s="1"/>
  <c r="O28" i="1"/>
  <c r="O63" i="1" s="1"/>
  <c r="O27" i="1"/>
  <c r="O62" i="1" s="1"/>
  <c r="O26" i="1"/>
  <c r="O61" i="1" s="1"/>
  <c r="O25" i="1"/>
  <c r="O60" i="1" s="1"/>
  <c r="O24" i="1"/>
  <c r="O59" i="1" s="1"/>
  <c r="O23" i="1"/>
  <c r="O58" i="1" s="1"/>
  <c r="O22" i="1"/>
  <c r="O57" i="1" s="1"/>
  <c r="O21" i="1"/>
  <c r="O56" i="1" s="1"/>
  <c r="O20" i="1"/>
  <c r="O55" i="1" s="1"/>
  <c r="O19" i="1"/>
  <c r="O54" i="1" s="1"/>
  <c r="O18" i="1"/>
  <c r="O53" i="1" s="1"/>
  <c r="O16" i="1"/>
  <c r="O51" i="1" s="1"/>
  <c r="O15" i="1"/>
  <c r="O50" i="1" s="1"/>
  <c r="O14" i="1"/>
  <c r="O49" i="1" s="1"/>
  <c r="O13" i="1"/>
  <c r="O48" i="1" s="1"/>
  <c r="O12" i="1"/>
  <c r="O47" i="1" s="1"/>
  <c r="O17" i="1"/>
  <c r="O52" i="1" s="1"/>
  <c r="P45" i="1" l="1"/>
  <c r="P80" i="1" s="1"/>
  <c r="Q80" i="1" s="1"/>
  <c r="R80" i="1" s="1"/>
  <c r="L80" i="1"/>
  <c r="L76" i="1"/>
  <c r="P41" i="1"/>
  <c r="P76" i="1" s="1"/>
  <c r="Q76" i="1" s="1"/>
  <c r="R76" i="1" s="1"/>
  <c r="L72" i="1"/>
  <c r="P37" i="1"/>
  <c r="P33" i="1"/>
  <c r="P68" i="1" s="1"/>
  <c r="Q68" i="1" s="1"/>
  <c r="R68" i="1" s="1"/>
  <c r="L68" i="1"/>
  <c r="L64" i="1"/>
  <c r="P29" i="1"/>
  <c r="P25" i="1"/>
  <c r="P60" i="1" s="1"/>
  <c r="Q60" i="1" s="1"/>
  <c r="R60" i="1" s="1"/>
  <c r="L60" i="1"/>
  <c r="L52" i="1"/>
  <c r="P17" i="1"/>
  <c r="P52" i="1" s="1"/>
  <c r="Q52" i="1" s="1"/>
  <c r="R52" i="1" s="1"/>
  <c r="Q44" i="1"/>
  <c r="R44" i="1" s="1"/>
  <c r="L79" i="1"/>
  <c r="P44" i="1"/>
  <c r="P79" i="1" s="1"/>
  <c r="L75" i="1"/>
  <c r="P40" i="1"/>
  <c r="P75" i="1" s="1"/>
  <c r="Q75" i="1" s="1"/>
  <c r="R75" i="1" s="1"/>
  <c r="L71" i="1"/>
  <c r="P36" i="1"/>
  <c r="P71" i="1" s="1"/>
  <c r="L67" i="1"/>
  <c r="P32" i="1"/>
  <c r="P67" i="1" s="1"/>
  <c r="Q67" i="1" s="1"/>
  <c r="R67" i="1" s="1"/>
  <c r="L63" i="1"/>
  <c r="P28" i="1"/>
  <c r="P63" i="1" s="1"/>
  <c r="Q63" i="1" s="1"/>
  <c r="R63" i="1" s="1"/>
  <c r="L55" i="1"/>
  <c r="P20" i="1"/>
  <c r="P55" i="1" s="1"/>
  <c r="L78" i="1"/>
  <c r="P43" i="1"/>
  <c r="P78" i="1" s="1"/>
  <c r="Q78" i="1" s="1"/>
  <c r="R78" i="1" s="1"/>
  <c r="L74" i="1"/>
  <c r="P39" i="1"/>
  <c r="P74" i="1" s="1"/>
  <c r="Q74" i="1" s="1"/>
  <c r="R74" i="1" s="1"/>
  <c r="L70" i="1"/>
  <c r="P35" i="1"/>
  <c r="P70" i="1" s="1"/>
  <c r="L66" i="1"/>
  <c r="P31" i="1"/>
  <c r="L62" i="1"/>
  <c r="P27" i="1"/>
  <c r="P62" i="1" s="1"/>
  <c r="Q19" i="1"/>
  <c r="R19" i="1" s="1"/>
  <c r="L54" i="1"/>
  <c r="P19" i="1"/>
  <c r="P54" i="1" s="1"/>
  <c r="L81" i="1"/>
  <c r="P46" i="1"/>
  <c r="P81" i="1" s="1"/>
  <c r="Q81" i="1" s="1"/>
  <c r="R81" i="1" s="1"/>
  <c r="P42" i="1"/>
  <c r="P77" i="1" s="1"/>
  <c r="Q77" i="1" s="1"/>
  <c r="R77" i="1" s="1"/>
  <c r="L77" i="1"/>
  <c r="P38" i="1"/>
  <c r="P73" i="1" s="1"/>
  <c r="Q73" i="1" s="1"/>
  <c r="R73" i="1" s="1"/>
  <c r="L73" i="1"/>
  <c r="L69" i="1"/>
  <c r="P34" i="1"/>
  <c r="P69" i="1" s="1"/>
  <c r="P30" i="1"/>
  <c r="P65" i="1" s="1"/>
  <c r="Q65" i="1" s="1"/>
  <c r="R65" i="1" s="1"/>
  <c r="L65" i="1"/>
  <c r="L61" i="1"/>
  <c r="P26" i="1"/>
  <c r="P61" i="1" s="1"/>
  <c r="Q61" i="1" s="1"/>
  <c r="R61" i="1" s="1"/>
  <c r="L57" i="1"/>
  <c r="P22" i="1"/>
  <c r="P57" i="1" s="1"/>
  <c r="Q57" i="1" s="1"/>
  <c r="R57" i="1" s="1"/>
  <c r="L53" i="1"/>
  <c r="P18" i="1"/>
  <c r="P53" i="1" s="1"/>
  <c r="Q53" i="1" s="1"/>
  <c r="R53" i="1" s="1"/>
  <c r="L58" i="1"/>
  <c r="P23" i="1"/>
  <c r="P58" i="1" s="1"/>
  <c r="Q58" i="1" s="1"/>
  <c r="R58" i="1" s="1"/>
  <c r="P16" i="1"/>
  <c r="P51" i="1" s="1"/>
  <c r="Q51" i="1" s="1"/>
  <c r="R51" i="1" s="1"/>
  <c r="L51" i="1"/>
  <c r="L50" i="1"/>
  <c r="P15" i="1"/>
  <c r="P50" i="1" s="1"/>
  <c r="Q50" i="1" s="1"/>
  <c r="R50" i="1" s="1"/>
  <c r="P13" i="1"/>
  <c r="P48" i="1" s="1"/>
  <c r="Q48" i="1" s="1"/>
  <c r="R48" i="1" s="1"/>
  <c r="L48" i="1"/>
  <c r="L49" i="1"/>
  <c r="P14" i="1"/>
  <c r="P49" i="1" s="1"/>
  <c r="Q49" i="1" s="1"/>
  <c r="R49" i="1" s="1"/>
  <c r="P24" i="1"/>
  <c r="P21" i="1"/>
  <c r="P12" i="1"/>
  <c r="Q22" i="1"/>
  <c r="R22" i="1" s="1"/>
  <c r="Q42" i="1"/>
  <c r="R42" i="1" s="1"/>
  <c r="Q79" i="1"/>
  <c r="R79" i="1" s="1"/>
  <c r="Q71" i="1"/>
  <c r="R71" i="1" s="1"/>
  <c r="Q55" i="1"/>
  <c r="R55" i="1" s="1"/>
  <c r="Q70" i="1"/>
  <c r="R70" i="1" s="1"/>
  <c r="Q62" i="1"/>
  <c r="R62" i="1" s="1"/>
  <c r="Q54" i="1"/>
  <c r="R54" i="1" s="1"/>
  <c r="Q45" i="1"/>
  <c r="R45" i="1" s="1"/>
  <c r="Q25" i="1"/>
  <c r="R25" i="1" s="1"/>
  <c r="Q17" i="1"/>
  <c r="R17" i="1" s="1"/>
  <c r="Q13" i="1"/>
  <c r="R13" i="1" s="1"/>
  <c r="Q69" i="1"/>
  <c r="R69" i="1" s="1"/>
  <c r="Q32" i="1" l="1"/>
  <c r="R32" i="1" s="1"/>
  <c r="Q35" i="1"/>
  <c r="R35" i="1" s="1"/>
  <c r="Q18" i="1"/>
  <c r="R18" i="1" s="1"/>
  <c r="Q41" i="1"/>
  <c r="R41" i="1" s="1"/>
  <c r="Q46" i="1"/>
  <c r="R46" i="1" s="1"/>
  <c r="Q28" i="1"/>
  <c r="R28" i="1" s="1"/>
  <c r="Q34" i="1"/>
  <c r="R34" i="1" s="1"/>
  <c r="Q39" i="1"/>
  <c r="R39" i="1" s="1"/>
  <c r="P64" i="1"/>
  <c r="Q64" i="1" s="1"/>
  <c r="R64" i="1" s="1"/>
  <c r="Q29" i="1"/>
  <c r="R29" i="1" s="1"/>
  <c r="Q14" i="1"/>
  <c r="R14" i="1" s="1"/>
  <c r="Q24" i="1"/>
  <c r="R24" i="1" s="1"/>
  <c r="P59" i="1"/>
  <c r="Q38" i="1"/>
  <c r="R38" i="1" s="1"/>
  <c r="Q27" i="1"/>
  <c r="R27" i="1" s="1"/>
  <c r="Q43" i="1"/>
  <c r="R43" i="1" s="1"/>
  <c r="Q36" i="1"/>
  <c r="R36" i="1" s="1"/>
  <c r="Q33" i="1"/>
  <c r="R33" i="1" s="1"/>
  <c r="P66" i="1"/>
  <c r="Q66" i="1" s="1"/>
  <c r="R66" i="1" s="1"/>
  <c r="Q31" i="1"/>
  <c r="R31" i="1" s="1"/>
  <c r="Q30" i="1"/>
  <c r="R30" i="1" s="1"/>
  <c r="Q21" i="1"/>
  <c r="R21" i="1" s="1"/>
  <c r="P56" i="1"/>
  <c r="Q26" i="1"/>
  <c r="R26" i="1" s="1"/>
  <c r="Q20" i="1"/>
  <c r="R20" i="1" s="1"/>
  <c r="Q40" i="1"/>
  <c r="R40" i="1" s="1"/>
  <c r="P72" i="1"/>
  <c r="Q72" i="1" s="1"/>
  <c r="R72" i="1" s="1"/>
  <c r="Q37" i="1"/>
  <c r="R37" i="1" s="1"/>
  <c r="Q23" i="1"/>
  <c r="R23" i="1" s="1"/>
  <c r="Q15" i="1"/>
  <c r="R15" i="1" s="1"/>
  <c r="Q16" i="1"/>
  <c r="R16" i="1" s="1"/>
  <c r="Q12" i="1"/>
  <c r="R12" i="1" s="1"/>
  <c r="P47" i="1"/>
  <c r="Q47" i="1" s="1"/>
  <c r="R47" i="1" s="1"/>
  <c r="Q59" i="1"/>
  <c r="R59" i="1" s="1"/>
  <c r="Q56" i="1"/>
  <c r="R56" i="1" s="1"/>
  <c r="C3" i="1"/>
  <c r="C4" i="1"/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13" i="1"/>
  <c r="A14" i="1" s="1"/>
  <c r="A15" i="1" s="1"/>
  <c r="A16" i="1" s="1"/>
  <c r="A17" i="1" s="1"/>
  <c r="A18" i="1" s="1"/>
  <c r="B7" i="1" l="1"/>
  <c r="B6" i="1"/>
  <c r="T12" i="1" l="1"/>
  <c r="T72" i="1"/>
  <c r="T33" i="1"/>
  <c r="T41" i="1"/>
  <c r="T49" i="1"/>
  <c r="T57" i="1"/>
  <c r="T65" i="1"/>
  <c r="T73" i="1"/>
  <c r="T81" i="1"/>
  <c r="T13" i="1"/>
  <c r="T14" i="1"/>
  <c r="T18" i="1"/>
  <c r="T22" i="1"/>
  <c r="T26" i="1"/>
  <c r="T30" i="1"/>
  <c r="T34" i="1"/>
  <c r="T38" i="1"/>
  <c r="T42" i="1"/>
  <c r="T46" i="1"/>
  <c r="T50" i="1"/>
  <c r="T54" i="1"/>
  <c r="T58" i="1"/>
  <c r="T62" i="1"/>
  <c r="T66" i="1"/>
  <c r="T70" i="1"/>
  <c r="T74" i="1"/>
  <c r="T78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6" i="1"/>
  <c r="T80" i="1"/>
  <c r="T17" i="1"/>
  <c r="T21" i="1"/>
  <c r="T25" i="1"/>
  <c r="T29" i="1"/>
  <c r="T37" i="1"/>
  <c r="T45" i="1"/>
  <c r="T53" i="1"/>
  <c r="T61" i="1"/>
  <c r="T69" i="1"/>
  <c r="T77" i="1"/>
  <c r="T15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Zanova</author>
  </authors>
  <commentList>
    <comment ref="A3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Dátum kedy sa vyúčtovanie predkladá
</t>
        </r>
      </text>
    </comment>
    <comment ref="A5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bankový účet zamestnanca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6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mesiac za ktorý sa vyúčtovanie predkladá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<sst xmlns="http://schemas.openxmlformats.org/spreadsheetml/2006/main" count="135" uniqueCount="120">
  <si>
    <t>Vyúčtovanie za zamestnanca:</t>
  </si>
  <si>
    <t>Mesiac vyúčtovania:</t>
  </si>
  <si>
    <t>Rok vyúčtovania:</t>
  </si>
  <si>
    <t>Dátum vyúčtovania:</t>
  </si>
  <si>
    <t>Por. číslo</t>
  </si>
  <si>
    <t>Dátum</t>
  </si>
  <si>
    <t>Popis výdavku</t>
  </si>
  <si>
    <t>Podpis zamestnanca:</t>
  </si>
  <si>
    <t>Podpisy oprávnených osôb:</t>
  </si>
  <si>
    <t>MONTH</t>
  </si>
  <si>
    <t>Mena</t>
  </si>
  <si>
    <t>Ciastka v mene dokladu</t>
  </si>
  <si>
    <t>account</t>
  </si>
  <si>
    <t>nazov uctu</t>
  </si>
  <si>
    <t>Cestovné náhrady,letenky,ubytovanie,taxi SK</t>
  </si>
  <si>
    <t>Reprezentačné</t>
  </si>
  <si>
    <t>Parkovné</t>
  </si>
  <si>
    <t xml:space="preserve"> description</t>
  </si>
  <si>
    <t>USD</t>
  </si>
  <si>
    <t>JPY</t>
  </si>
  <si>
    <t>BGN</t>
  </si>
  <si>
    <t>CZK</t>
  </si>
  <si>
    <t>DKK</t>
  </si>
  <si>
    <t>GBP</t>
  </si>
  <si>
    <t>HUF</t>
  </si>
  <si>
    <t>PLN</t>
  </si>
  <si>
    <t>RON</t>
  </si>
  <si>
    <t>SEK</t>
  </si>
  <si>
    <t>CHF</t>
  </si>
  <si>
    <t>NOK</t>
  </si>
  <si>
    <t>HRK</t>
  </si>
  <si>
    <t>RUB</t>
  </si>
  <si>
    <t>TRY</t>
  </si>
  <si>
    <t>AUD</t>
  </si>
  <si>
    <t>BRL</t>
  </si>
  <si>
    <t>CAD</t>
  </si>
  <si>
    <t>CNY</t>
  </si>
  <si>
    <t>HKD</t>
  </si>
  <si>
    <t>IDR</t>
  </si>
  <si>
    <t>ILS</t>
  </si>
  <si>
    <t>INR</t>
  </si>
  <si>
    <t>KRW</t>
  </si>
  <si>
    <t>MXN</t>
  </si>
  <si>
    <t>MYR</t>
  </si>
  <si>
    <t>NZD</t>
  </si>
  <si>
    <t>PHP</t>
  </si>
  <si>
    <t>SGD</t>
  </si>
  <si>
    <t>THB</t>
  </si>
  <si>
    <t>ZAR</t>
  </si>
  <si>
    <t>CCY</t>
  </si>
  <si>
    <t>EUR</t>
  </si>
  <si>
    <t>VYDAVKY</t>
  </si>
  <si>
    <t>Vlastny popis</t>
  </si>
  <si>
    <t>ucet</t>
  </si>
  <si>
    <t>nazov</t>
  </si>
  <si>
    <t>Repre</t>
  </si>
  <si>
    <t>Iné</t>
  </si>
  <si>
    <t>Diaľničná známka</t>
  </si>
  <si>
    <t>Poštovné</t>
  </si>
  <si>
    <t>Ubytovanie</t>
  </si>
  <si>
    <t>Taxi / Cestovné</t>
  </si>
  <si>
    <t>Account</t>
  </si>
  <si>
    <t>ShortName</t>
  </si>
  <si>
    <t>Debit</t>
  </si>
  <si>
    <t>Credit</t>
  </si>
  <si>
    <t>FCDebit</t>
  </si>
  <si>
    <t>FCCredit</t>
  </si>
  <si>
    <t>FCCurrency</t>
  </si>
  <si>
    <t>DueDate</t>
  </si>
  <si>
    <t>TaxDate</t>
  </si>
  <si>
    <t>VatDate</t>
  </si>
  <si>
    <t>ContraAct</t>
  </si>
  <si>
    <t>LineMemo</t>
  </si>
  <si>
    <t>RefDate</t>
  </si>
  <si>
    <t>Ref2Date</t>
  </si>
  <si>
    <t>Ref1</t>
  </si>
  <si>
    <t>Ref2</t>
  </si>
  <si>
    <t>Project</t>
  </si>
  <si>
    <t>ProfitCode</t>
  </si>
  <si>
    <t>BaseSum</t>
  </si>
  <si>
    <t>VatGroup</t>
  </si>
  <si>
    <t>SYSDeb</t>
  </si>
  <si>
    <t>SYSCred</t>
  </si>
  <si>
    <t>VatLine</t>
  </si>
  <si>
    <t>SYSBaseSum</t>
  </si>
  <si>
    <t>VatAmount</t>
  </si>
  <si>
    <t>SYSVatSum</t>
  </si>
  <si>
    <t>GrossValue</t>
  </si>
  <si>
    <t>Ref3Line</t>
  </si>
  <si>
    <t>OcrCode2</t>
  </si>
  <si>
    <t>OcrCode3</t>
  </si>
  <si>
    <t>OcrCode4</t>
  </si>
  <si>
    <t>TaxCode</t>
  </si>
  <si>
    <t>TaxPostAcc</t>
  </si>
  <si>
    <t>OcrCode5</t>
  </si>
  <si>
    <t>Location</t>
  </si>
  <si>
    <t>WTLiable</t>
  </si>
  <si>
    <t>WTLine</t>
  </si>
  <si>
    <t>PayBlock</t>
  </si>
  <si>
    <t>PayBlckRef</t>
  </si>
  <si>
    <t>Filter na nenulove polozky</t>
  </si>
  <si>
    <t>Vyúčtovanie firemných výdavkov (platené v hotovosti)</t>
  </si>
  <si>
    <t>Active</t>
  </si>
  <si>
    <t>Full name</t>
  </si>
  <si>
    <t>status</t>
  </si>
  <si>
    <t>Kontrolný súčet vyúčtovania:</t>
  </si>
  <si>
    <t>Pohľadávky voči ZAM</t>
  </si>
  <si>
    <t>L. Cílková</t>
  </si>
  <si>
    <t>Pohľadávky voči L. Cílková</t>
  </si>
  <si>
    <t>Darčeky pre partnerov</t>
  </si>
  <si>
    <t>Náklady na podporu predaja - nedaňové</t>
  </si>
  <si>
    <t xml:space="preserve">PHM </t>
  </si>
  <si>
    <t>Spotreba PHM</t>
  </si>
  <si>
    <t xml:space="preserve">Správne poplatky </t>
  </si>
  <si>
    <t>V. Kunzová</t>
  </si>
  <si>
    <t>Pohľadávky voči M. Burianová</t>
  </si>
  <si>
    <t>M. Burianová</t>
  </si>
  <si>
    <t>Číslo bankového účtu :</t>
  </si>
  <si>
    <t>Pohľadávky voči P. Hubený</t>
  </si>
  <si>
    <t>P. Hubený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</si>
</sst>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charset val="238"/>
      <scheme val="minor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3" xfId="0" applyFont="1" applyBorder="1" applyProtection="1">
      <protection hidden="1"/>
    </xf>
    <xf numFmtId="0" fontId="0" fillId="0" borderId="0" xfId="0" applyFont="1" applyAlignment="1"/>
    <xf numFmtId="4" fontId="0" fillId="0" borderId="0" xfId="0" applyNumberFormat="1" applyFont="1" applyFill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top" wrapText="1"/>
    </xf>
    <xf numFmtId="1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4" fontId="0" fillId="0" borderId="4" xfId="0" applyNumberFormat="1" applyFont="1" applyBorder="1" applyProtection="1">
      <protection locked="0"/>
    </xf>
    <xf numFmtId="14" fontId="0" fillId="0" borderId="4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14" fontId="0" fillId="0" borderId="5" xfId="0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 applyFill="1"/>
    <xf numFmtId="0" fontId="0" fillId="0" borderId="6" xfId="0" applyFont="1" applyFill="1" applyBorder="1"/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1" fillId="0" borderId="8" xfId="0" applyFont="1" applyBorder="1" applyAlignment="1">
      <alignment horizontal="center" vertical="top"/>
    </xf>
    <xf numFmtId="0" fontId="3" fillId="0" borderId="10" xfId="0" applyFont="1" applyBorder="1" applyProtection="1">
      <protection hidden="1"/>
    </xf>
    <xf numFmtId="4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" borderId="0" xfId="0" applyFont="1" applyFill="1"/>
    <xf numFmtId="0" fontId="0" fillId="4" borderId="0" xfId="0" applyFont="1" applyFill="1" applyAlignment="1">
      <alignment horizontal="center"/>
    </xf>
    <xf numFmtId="4" fontId="0" fillId="0" borderId="0" xfId="0" applyNumberFormat="1" applyFont="1"/>
    <xf numFmtId="0" fontId="7" fillId="2" borderId="0" xfId="2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2" fontId="7" fillId="2" borderId="0" xfId="2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8" fillId="0" borderId="7" xfId="0" applyFont="1" applyFill="1" applyBorder="1" applyAlignment="1">
      <alignment vertical="center"/>
    </xf>
    <xf numFmtId="0" fontId="1" fillId="0" borderId="14" xfId="0" applyFont="1" applyBorder="1"/>
    <xf numFmtId="0" fontId="4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ont="1" applyFill="1"/>
    <xf numFmtId="0" fontId="0" fillId="5" borderId="0" xfId="0" applyFont="1" applyFill="1"/>
    <xf numFmtId="0" fontId="0" fillId="0" borderId="15" xfId="0" applyFont="1" applyBorder="1" applyAlignment="1"/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14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Protection="1">
      <protection hidden="1"/>
    </xf>
    <xf numFmtId="0" fontId="0" fillId="0" borderId="12" xfId="0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 horizontal="right"/>
      <protection hidden="1"/>
    </xf>
    <xf numFmtId="0" fontId="9" fillId="0" borderId="0" xfId="0" applyFont="1"/>
    <xf numFmtId="0" fontId="9" fillId="0" borderId="16" xfId="0" applyFont="1" applyBorder="1"/>
  </cellXfs>
  <cellStyles count="3">
    <cellStyle name="Čiarka" xfId="1" builtinId="3"/>
    <cellStyle name="Normal 2" xfId="2" xr:uid="{00000000-0005-0000-0000-000002000000}"/>
    <cellStyle name="Normálna" xfId="0" builtinId="0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A13" totalsRowShown="0">
  <autoFilter ref="A1:A13" xr:uid="{00000000-0009-0000-0100-000003000000}"/>
  <tableColumns count="1">
    <tableColumn id="1" xr3:uid="{00000000-0010-0000-0100-000001000000}" name="MONTH">
      <calculatedColumnFormula>A1+1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M1:M33" totalsRowShown="0" dataDxfId="1">
  <autoFilter ref="M1:M33" xr:uid="{00000000-0009-0000-0100-000001000000}"/>
  <tableColumns count="1">
    <tableColumn id="1" xr3:uid="{00000000-0010-0000-0200-000001000000}" name="CCY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O1:Q17" totalsRowShown="0">
  <autoFilter ref="O1:Q17" xr:uid="{00000000-0009-0000-0100-000005000000}"/>
  <tableColumns count="3">
    <tableColumn id="1" xr3:uid="{00000000-0010-0000-0300-000001000000}" name="VYDAVKY"/>
    <tableColumn id="2" xr3:uid="{00000000-0010-0000-0300-000002000000}" name="ucet"/>
    <tableColumn id="3" xr3:uid="{00000000-0010-0000-0300-000003000000}" name="naz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1"/>
  <sheetViews>
    <sheetView showGridLines="0" tabSelected="1" zoomScale="115" zoomScaleNormal="115" workbookViewId="0">
      <selection activeCell="B5" sqref="B5"/>
    </sheetView>
  </sheetViews>
  <sheetFormatPr defaultRowHeight="15" outlineLevelCol="1" x14ac:dyDescent="0.25"/>
  <cols>
    <col min="1" max="1" width="20.7109375" style="1" customWidth="1"/>
    <col min="2" max="2" width="20.42578125" style="22" customWidth="1"/>
    <col min="3" max="3" width="19.85546875" style="1" customWidth="1"/>
    <col min="4" max="4" width="22.5703125" style="1" customWidth="1"/>
    <col min="5" max="5" width="13.28515625" style="1" bestFit="1" customWidth="1"/>
    <col min="6" max="6" width="12.42578125" style="1" bestFit="1" customWidth="1"/>
    <col min="7" max="7" width="27.85546875" style="42" bestFit="1" customWidth="1"/>
    <col min="8" max="8" width="27.85546875" style="26" hidden="1" customWidth="1" outlineLevel="1"/>
    <col min="9" max="9" width="11.140625" style="2" hidden="1" customWidth="1" outlineLevel="1"/>
    <col min="10" max="10" width="11.7109375" style="2" hidden="1" customWidth="1" outlineLevel="1"/>
    <col min="11" max="11" width="7.7109375" style="2" hidden="1" customWidth="1" outlineLevel="1"/>
    <col min="12" max="12" width="8.28515625" style="1" hidden="1" customWidth="1" outlineLevel="1"/>
    <col min="13" max="13" width="9.7109375" hidden="1" customWidth="1" outlineLevel="1"/>
    <col min="14" max="14" width="10.28515625" hidden="1" customWidth="1" outlineLevel="1"/>
    <col min="15" max="15" width="12.42578125" hidden="1" customWidth="1" outlineLevel="1"/>
    <col min="16" max="19" width="10.85546875" hidden="1" customWidth="1" outlineLevel="1"/>
    <col min="20" max="20" width="29" hidden="1" customWidth="1" outlineLevel="1"/>
    <col min="21" max="21" width="10" hidden="1" customWidth="1" outlineLevel="1"/>
    <col min="22" max="22" width="10.7109375" hidden="1" customWidth="1" outlineLevel="1"/>
    <col min="23" max="24" width="7.5703125" hidden="1" customWidth="1" outlineLevel="1"/>
    <col min="25" max="25" width="8.85546875" hidden="1" customWidth="1" outlineLevel="1"/>
    <col min="26" max="26" width="11.28515625" hidden="1" customWidth="1" outlineLevel="1"/>
    <col min="27" max="27" width="10.5703125" hidden="1" customWidth="1" outlineLevel="1"/>
    <col min="28" max="28" width="10.42578125" hidden="1" customWidth="1" outlineLevel="1"/>
    <col min="29" max="29" width="10" hidden="1" customWidth="1" outlineLevel="1"/>
    <col min="30" max="30" width="10.42578125" hidden="1" customWidth="1" outlineLevel="1"/>
    <col min="31" max="31" width="9.140625" hidden="1" customWidth="1" outlineLevel="1"/>
    <col min="32" max="32" width="13.5703125" hidden="1" customWidth="1" outlineLevel="1"/>
    <col min="33" max="33" width="11.5703125" hidden="1" customWidth="1" outlineLevel="1"/>
    <col min="34" max="34" width="12.42578125" hidden="1" customWidth="1" outlineLevel="1"/>
    <col min="35" max="35" width="11.85546875" hidden="1" customWidth="1" outlineLevel="1"/>
    <col min="36" max="36" width="10.28515625" hidden="1" customWidth="1" outlineLevel="1"/>
    <col min="37" max="39" width="10.85546875" hidden="1" customWidth="1" outlineLevel="1"/>
    <col min="40" max="40" width="10.140625" hidden="1" customWidth="1" outlineLevel="1"/>
    <col min="41" max="41" width="12.28515625" hidden="1" customWidth="1" outlineLevel="1"/>
    <col min="42" max="42" width="10.85546875" hidden="1" customWidth="1" outlineLevel="1"/>
    <col min="43" max="44" width="9.7109375" hidden="1" customWidth="1" outlineLevel="1"/>
    <col min="45" max="45" width="10.28515625" hidden="1" customWidth="1" outlineLevel="1"/>
    <col min="46" max="46" width="9.140625" hidden="1" customWidth="1" outlineLevel="1"/>
    <col min="47" max="47" width="10.5703125" hidden="1" customWidth="1" outlineLevel="1"/>
    <col min="48" max="48" width="12.28515625" hidden="1" customWidth="1" outlineLevel="1"/>
    <col min="49" max="49" width="9.140625" customWidth="1" collapsed="1"/>
  </cols>
  <sheetData>
    <row r="1" spans="1:48" ht="21" x14ac:dyDescent="0.25">
      <c r="A1" s="7"/>
      <c r="B1" s="40" t="s">
        <v>101</v>
      </c>
      <c r="C1" s="7"/>
      <c r="D1" s="8"/>
      <c r="E1" s="7"/>
      <c r="F1" s="7"/>
    </row>
    <row r="2" spans="1:48" x14ac:dyDescent="0.25">
      <c r="C2" s="32"/>
      <c r="D2" s="32"/>
      <c r="E2" s="32"/>
      <c r="F2" s="32"/>
    </row>
    <row r="3" spans="1:48" x14ac:dyDescent="0.25">
      <c r="A3" s="51" t="s">
        <v>3</v>
      </c>
      <c r="B3" s="54"/>
      <c r="C3" s="26" t="str">
        <f>IF(B3="","VYPLNTE HODNOTU!","")</f>
        <v>VYPLNTE HODNOTU!</v>
      </c>
    </row>
    <row r="4" spans="1:48" ht="30" x14ac:dyDescent="0.25">
      <c r="A4" s="52" t="s">
        <v>0</v>
      </c>
      <c r="B4" s="59"/>
      <c r="C4" s="26" t="str">
        <f>IF(B4="","VYPLNTE HODNOTU!","")</f>
        <v>VYPLNTE HODNOTU!</v>
      </c>
    </row>
    <row r="5" spans="1:48" ht="21.75" customHeight="1" x14ac:dyDescent="0.25">
      <c r="A5" s="53" t="s">
        <v>117</v>
      </c>
      <c r="B5" s="58"/>
      <c r="C5" s="26" t="str">
        <f>IF(B5="","VYPLNTE CISLO UCTU!","")</f>
        <v>VYPLNTE CISLO UCTU!</v>
      </c>
    </row>
    <row r="6" spans="1:48" x14ac:dyDescent="0.25">
      <c r="A6" s="51" t="s">
        <v>1</v>
      </c>
      <c r="B6" s="55" t="str">
        <f>IF(B3=0,"",MONTH(B3))</f>
        <v/>
      </c>
    </row>
    <row r="7" spans="1:48" x14ac:dyDescent="0.25">
      <c r="A7" s="51" t="s">
        <v>2</v>
      </c>
      <c r="B7" s="56" t="str">
        <f>IF(B3=0,"",YEAR(B3))</f>
        <v/>
      </c>
    </row>
    <row r="8" spans="1:48" ht="30" x14ac:dyDescent="0.25">
      <c r="A8" s="53" t="s">
        <v>105</v>
      </c>
      <c r="B8" s="57">
        <f>SUBTOTAL(9,$E:$F)</f>
        <v>0</v>
      </c>
    </row>
    <row r="9" spans="1:48" x14ac:dyDescent="0.25">
      <c r="A9" s="5"/>
      <c r="B9" s="6"/>
      <c r="C9" s="26"/>
    </row>
    <row r="10" spans="1:48" ht="25.9" customHeight="1" x14ac:dyDescent="0.25">
      <c r="I10" s="39" t="s">
        <v>100</v>
      </c>
    </row>
    <row r="11" spans="1:48" ht="45" x14ac:dyDescent="0.25">
      <c r="A11" s="29" t="s">
        <v>4</v>
      </c>
      <c r="B11" s="3" t="s">
        <v>5</v>
      </c>
      <c r="C11" s="3" t="s">
        <v>6</v>
      </c>
      <c r="D11" s="3" t="s">
        <v>52</v>
      </c>
      <c r="E11" s="9" t="s">
        <v>11</v>
      </c>
      <c r="F11" s="9" t="s">
        <v>10</v>
      </c>
      <c r="H11" s="24"/>
      <c r="I11" s="36" t="s">
        <v>61</v>
      </c>
      <c r="J11" s="36" t="s">
        <v>62</v>
      </c>
      <c r="K11" s="37" t="s">
        <v>63</v>
      </c>
      <c r="L11" s="37" t="s">
        <v>64</v>
      </c>
      <c r="M11" s="37" t="s">
        <v>65</v>
      </c>
      <c r="N11" s="38" t="s">
        <v>66</v>
      </c>
      <c r="O11" s="36" t="s">
        <v>67</v>
      </c>
      <c r="P11" s="36" t="s">
        <v>68</v>
      </c>
      <c r="Q11" s="36" t="s">
        <v>69</v>
      </c>
      <c r="R11" s="36" t="s">
        <v>70</v>
      </c>
      <c r="S11" s="36" t="s">
        <v>71</v>
      </c>
      <c r="T11" s="36" t="s">
        <v>72</v>
      </c>
      <c r="U11" s="36" t="s">
        <v>73</v>
      </c>
      <c r="V11" s="36" t="s">
        <v>74</v>
      </c>
      <c r="W11" s="36" t="s">
        <v>75</v>
      </c>
      <c r="X11" s="36" t="s">
        <v>76</v>
      </c>
      <c r="Y11" s="36" t="s">
        <v>77</v>
      </c>
      <c r="Z11" s="36" t="s">
        <v>78</v>
      </c>
      <c r="AA11" s="36" t="s">
        <v>79</v>
      </c>
      <c r="AB11" s="36" t="s">
        <v>80</v>
      </c>
      <c r="AC11" s="36" t="s">
        <v>81</v>
      </c>
      <c r="AD11" s="36" t="s">
        <v>82</v>
      </c>
      <c r="AE11" s="36" t="s">
        <v>83</v>
      </c>
      <c r="AF11" s="36" t="s">
        <v>84</v>
      </c>
      <c r="AG11" s="36" t="s">
        <v>85</v>
      </c>
      <c r="AH11" s="36" t="s">
        <v>86</v>
      </c>
      <c r="AI11" s="36" t="s">
        <v>87</v>
      </c>
      <c r="AJ11" s="36" t="s">
        <v>88</v>
      </c>
      <c r="AK11" s="36" t="s">
        <v>89</v>
      </c>
      <c r="AL11" s="36" t="s">
        <v>90</v>
      </c>
      <c r="AM11" s="36" t="s">
        <v>91</v>
      </c>
      <c r="AN11" s="36" t="s">
        <v>92</v>
      </c>
      <c r="AO11" s="36" t="s">
        <v>93</v>
      </c>
      <c r="AP11" s="36" t="s">
        <v>94</v>
      </c>
      <c r="AQ11" s="36" t="s">
        <v>95</v>
      </c>
      <c r="AR11" s="36" t="s">
        <v>61</v>
      </c>
      <c r="AS11" s="36" t="s">
        <v>96</v>
      </c>
      <c r="AT11" s="36" t="s">
        <v>97</v>
      </c>
      <c r="AU11" s="36" t="s">
        <v>98</v>
      </c>
      <c r="AV11" s="36" t="s">
        <v>99</v>
      </c>
    </row>
    <row r="12" spans="1:48" x14ac:dyDescent="0.25">
      <c r="A12" s="28"/>
      <c r="B12" s="10"/>
      <c r="C12" s="11"/>
      <c r="D12" s="11"/>
      <c r="E12" s="12"/>
      <c r="F12" s="13"/>
      <c r="G12" s="43"/>
      <c r="I12" s="34" t="str">
        <f>IFERROR(IF(#REF!=data!#REF!,VLOOKUP(vyuctovanie!C12,data!$O:$P,2,0),""),"")</f>
        <v/>
      </c>
      <c r="K12" s="25" t="str">
        <f t="shared" ref="K12:K46" si="0">IF(F12="EUR",E12,"")</f>
        <v/>
      </c>
      <c r="L12" s="21"/>
      <c r="M12" t="str">
        <f t="shared" ref="M12:M46" si="1">IF(OR(F12="EUR",F12=""),"",E12)</f>
        <v/>
      </c>
      <c r="O12" t="str">
        <f t="shared" ref="O12:O46" si="2">IF(OR(F12="EUR",F12=""),"",F12)</f>
        <v/>
      </c>
      <c r="P12" s="21">
        <f>IF(OR(K12&gt;0,L12&gt;0,M12&gt;0,N12&gt;0),$B12,"")</f>
        <v>0</v>
      </c>
      <c r="Q12" s="21">
        <f>P12</f>
        <v>0</v>
      </c>
      <c r="R12" s="21">
        <f>Q12</f>
        <v>0</v>
      </c>
      <c r="T12" t="str">
        <f>_xlfn.CONCAT("FV","_",$B$4,"_",$B$6,"_",$B$7,"_CASH")</f>
        <v>FV____CASH</v>
      </c>
    </row>
    <row r="13" spans="1:48" x14ac:dyDescent="0.25">
      <c r="A13" s="4" t="str">
        <f>IF(B13&gt;0,A12+1,"")</f>
        <v/>
      </c>
      <c r="B13" s="15"/>
      <c r="C13" s="16"/>
      <c r="D13" s="16"/>
      <c r="E13" s="14"/>
      <c r="F13" s="13"/>
      <c r="G13" s="43"/>
      <c r="I13" s="34" t="str">
        <f>IFERROR(IF(#REF!=data!#REF!,VLOOKUP(vyuctovanie!C13,data!$O:$P,2,0),""),"")</f>
        <v/>
      </c>
      <c r="K13" s="25" t="str">
        <f t="shared" si="0"/>
        <v/>
      </c>
      <c r="L13" s="21"/>
      <c r="M13" t="str">
        <f t="shared" si="1"/>
        <v/>
      </c>
      <c r="O13" t="str">
        <f t="shared" si="2"/>
        <v/>
      </c>
      <c r="P13" s="21">
        <f t="shared" ref="P13:P46" si="3">IF(OR(K13&gt;0,L13&gt;0,M13&gt;0,N13&gt;0),$B13,"")</f>
        <v>0</v>
      </c>
      <c r="Q13" s="21">
        <f t="shared" ref="Q13:R47" si="4">P13</f>
        <v>0</v>
      </c>
      <c r="R13" s="21">
        <f t="shared" si="4"/>
        <v>0</v>
      </c>
      <c r="T13" t="str">
        <f t="shared" ref="T13:T76" si="5">_xlfn.CONCAT("FV","_",$B$4,"_",$B$6,"_",$B$7,"_CASH")</f>
        <v>FV____CASH</v>
      </c>
    </row>
    <row r="14" spans="1:48" x14ac:dyDescent="0.25">
      <c r="A14" s="4" t="str">
        <f t="shared" ref="A14:A46" si="6">IF(B14&gt;0,A13+1,"")</f>
        <v/>
      </c>
      <c r="B14" s="15"/>
      <c r="C14" s="16"/>
      <c r="D14" s="16"/>
      <c r="E14" s="14"/>
      <c r="F14" s="13"/>
      <c r="G14" s="43"/>
      <c r="I14" s="34" t="str">
        <f>IFERROR(IF(#REF!=data!#REF!,VLOOKUP(vyuctovanie!C14,data!$O:$P,2,0),""),"")</f>
        <v/>
      </c>
      <c r="K14" s="25" t="str">
        <f t="shared" si="0"/>
        <v/>
      </c>
      <c r="L14" s="21"/>
      <c r="M14" t="str">
        <f t="shared" si="1"/>
        <v/>
      </c>
      <c r="O14" t="str">
        <f t="shared" si="2"/>
        <v/>
      </c>
      <c r="P14" s="21">
        <f t="shared" si="3"/>
        <v>0</v>
      </c>
      <c r="Q14" s="21">
        <f t="shared" si="4"/>
        <v>0</v>
      </c>
      <c r="R14" s="21">
        <f t="shared" si="4"/>
        <v>0</v>
      </c>
      <c r="T14" t="str">
        <f t="shared" si="5"/>
        <v>FV____CASH</v>
      </c>
    </row>
    <row r="15" spans="1:48" x14ac:dyDescent="0.25">
      <c r="A15" s="4" t="str">
        <f t="shared" si="6"/>
        <v/>
      </c>
      <c r="B15" s="15"/>
      <c r="C15" s="16"/>
      <c r="D15" s="16"/>
      <c r="E15" s="14"/>
      <c r="F15" s="13"/>
      <c r="G15" s="43"/>
      <c r="I15" s="34" t="str">
        <f>IFERROR(IF(#REF!=data!#REF!,VLOOKUP(vyuctovanie!C15,data!$O:$P,2,0),""),"")</f>
        <v/>
      </c>
      <c r="K15" s="25" t="str">
        <f t="shared" si="0"/>
        <v/>
      </c>
      <c r="L15" s="21"/>
      <c r="M15" t="str">
        <f t="shared" si="1"/>
        <v/>
      </c>
      <c r="O15" t="str">
        <f t="shared" si="2"/>
        <v/>
      </c>
      <c r="P15" s="21">
        <f t="shared" si="3"/>
        <v>0</v>
      </c>
      <c r="Q15" s="21">
        <f t="shared" si="4"/>
        <v>0</v>
      </c>
      <c r="R15" s="21">
        <f t="shared" si="4"/>
        <v>0</v>
      </c>
      <c r="T15" t="str">
        <f t="shared" si="5"/>
        <v>FV____CASH</v>
      </c>
    </row>
    <row r="16" spans="1:48" x14ac:dyDescent="0.25">
      <c r="A16" s="4" t="str">
        <f t="shared" si="6"/>
        <v/>
      </c>
      <c r="B16" s="15"/>
      <c r="C16" s="16"/>
      <c r="D16" s="16"/>
      <c r="E16" s="14"/>
      <c r="F16" s="13"/>
      <c r="G16" s="43"/>
      <c r="I16" s="34" t="str">
        <f>IFERROR(IF(#REF!=data!#REF!,VLOOKUP(vyuctovanie!C16,data!$O:$P,2,0),""),"")</f>
        <v/>
      </c>
      <c r="K16" s="25" t="str">
        <f t="shared" si="0"/>
        <v/>
      </c>
      <c r="L16" s="21"/>
      <c r="M16" t="str">
        <f t="shared" si="1"/>
        <v/>
      </c>
      <c r="O16" t="str">
        <f t="shared" si="2"/>
        <v/>
      </c>
      <c r="P16" s="21">
        <f t="shared" si="3"/>
        <v>0</v>
      </c>
      <c r="Q16" s="21">
        <f t="shared" si="4"/>
        <v>0</v>
      </c>
      <c r="R16" s="21">
        <f t="shared" si="4"/>
        <v>0</v>
      </c>
      <c r="T16" t="str">
        <f t="shared" si="5"/>
        <v>FV____CASH</v>
      </c>
    </row>
    <row r="17" spans="1:20" x14ac:dyDescent="0.25">
      <c r="A17" s="4" t="str">
        <f t="shared" si="6"/>
        <v/>
      </c>
      <c r="B17" s="15"/>
      <c r="C17" s="16"/>
      <c r="D17" s="16"/>
      <c r="E17" s="14"/>
      <c r="F17" s="13"/>
      <c r="G17" s="43"/>
      <c r="I17" s="34" t="str">
        <f>IFERROR(IF(#REF!=data!#REF!,VLOOKUP(vyuctovanie!C17,data!$O:$P,2,0),""),"")</f>
        <v/>
      </c>
      <c r="K17" s="25" t="str">
        <f t="shared" si="0"/>
        <v/>
      </c>
      <c r="L17" s="21"/>
      <c r="M17" t="str">
        <f t="shared" si="1"/>
        <v/>
      </c>
      <c r="O17" t="str">
        <f t="shared" si="2"/>
        <v/>
      </c>
      <c r="P17" s="21">
        <f t="shared" si="3"/>
        <v>0</v>
      </c>
      <c r="Q17" s="21">
        <f t="shared" si="4"/>
        <v>0</v>
      </c>
      <c r="R17" s="21">
        <f t="shared" si="4"/>
        <v>0</v>
      </c>
      <c r="T17" t="str">
        <f t="shared" si="5"/>
        <v>FV____CASH</v>
      </c>
    </row>
    <row r="18" spans="1:20" x14ac:dyDescent="0.25">
      <c r="A18" s="4" t="str">
        <f t="shared" si="6"/>
        <v/>
      </c>
      <c r="B18" s="15"/>
      <c r="C18" s="16"/>
      <c r="D18" s="16"/>
      <c r="E18" s="14"/>
      <c r="F18" s="13"/>
      <c r="G18" s="43"/>
      <c r="I18" s="34" t="str">
        <f>IFERROR(IF(#REF!=data!#REF!,VLOOKUP(vyuctovanie!C18,data!$O:$P,2,0),""),"")</f>
        <v/>
      </c>
      <c r="K18" s="25" t="str">
        <f t="shared" si="0"/>
        <v/>
      </c>
      <c r="L18" s="21"/>
      <c r="M18" t="str">
        <f t="shared" si="1"/>
        <v/>
      </c>
      <c r="O18" t="str">
        <f t="shared" si="2"/>
        <v/>
      </c>
      <c r="P18" s="21">
        <f t="shared" si="3"/>
        <v>0</v>
      </c>
      <c r="Q18" s="21">
        <f t="shared" si="4"/>
        <v>0</v>
      </c>
      <c r="R18" s="21">
        <f t="shared" si="4"/>
        <v>0</v>
      </c>
      <c r="T18" t="str">
        <f t="shared" si="5"/>
        <v>FV____CASH</v>
      </c>
    </row>
    <row r="19" spans="1:20" x14ac:dyDescent="0.25">
      <c r="A19" s="4" t="str">
        <f t="shared" si="6"/>
        <v/>
      </c>
      <c r="B19" s="15"/>
      <c r="C19" s="16"/>
      <c r="D19" s="16"/>
      <c r="E19" s="14"/>
      <c r="F19" s="13"/>
      <c r="G19" s="43"/>
      <c r="I19" s="34" t="str">
        <f>IFERROR(IF(#REF!=data!#REF!,VLOOKUP(vyuctovanie!C19,data!$O:$P,2,0),""),"")</f>
        <v/>
      </c>
      <c r="K19" s="25" t="str">
        <f t="shared" si="0"/>
        <v/>
      </c>
      <c r="L19" s="21"/>
      <c r="M19" t="str">
        <f t="shared" si="1"/>
        <v/>
      </c>
      <c r="O19" t="str">
        <f t="shared" si="2"/>
        <v/>
      </c>
      <c r="P19" s="21">
        <f t="shared" si="3"/>
        <v>0</v>
      </c>
      <c r="Q19" s="21">
        <f t="shared" si="4"/>
        <v>0</v>
      </c>
      <c r="R19" s="21">
        <f t="shared" si="4"/>
        <v>0</v>
      </c>
      <c r="T19" t="str">
        <f t="shared" si="5"/>
        <v>FV____CASH</v>
      </c>
    </row>
    <row r="20" spans="1:20" x14ac:dyDescent="0.25">
      <c r="A20" s="4" t="str">
        <f t="shared" si="6"/>
        <v/>
      </c>
      <c r="B20" s="15"/>
      <c r="C20" s="16"/>
      <c r="D20" s="16"/>
      <c r="E20" s="14"/>
      <c r="F20" s="13"/>
      <c r="G20" s="43"/>
      <c r="I20" s="34" t="str">
        <f>IFERROR(IF(#REF!=data!#REF!,VLOOKUP(vyuctovanie!C20,data!$O:$P,2,0),""),"")</f>
        <v/>
      </c>
      <c r="K20" s="25" t="str">
        <f t="shared" si="0"/>
        <v/>
      </c>
      <c r="L20" s="21"/>
      <c r="M20" t="str">
        <f t="shared" si="1"/>
        <v/>
      </c>
      <c r="O20" t="str">
        <f t="shared" si="2"/>
        <v/>
      </c>
      <c r="P20" s="21">
        <f t="shared" si="3"/>
        <v>0</v>
      </c>
      <c r="Q20" s="21">
        <f t="shared" si="4"/>
        <v>0</v>
      </c>
      <c r="R20" s="21">
        <f t="shared" si="4"/>
        <v>0</v>
      </c>
      <c r="T20" t="str">
        <f t="shared" si="5"/>
        <v>FV____CASH</v>
      </c>
    </row>
    <row r="21" spans="1:20" x14ac:dyDescent="0.25">
      <c r="A21" s="4" t="str">
        <f t="shared" si="6"/>
        <v/>
      </c>
      <c r="B21" s="15"/>
      <c r="C21" s="16"/>
      <c r="D21" s="16"/>
      <c r="E21" s="14"/>
      <c r="F21" s="13"/>
      <c r="G21" s="43"/>
      <c r="I21" s="34" t="str">
        <f>IFERROR(IF(#REF!=data!#REF!,VLOOKUP(vyuctovanie!C21,data!$O:$P,2,0),""),"")</f>
        <v/>
      </c>
      <c r="K21" s="25" t="str">
        <f t="shared" si="0"/>
        <v/>
      </c>
      <c r="L21" s="21"/>
      <c r="M21" t="str">
        <f t="shared" si="1"/>
        <v/>
      </c>
      <c r="O21" t="str">
        <f t="shared" si="2"/>
        <v/>
      </c>
      <c r="P21" s="21">
        <f t="shared" si="3"/>
        <v>0</v>
      </c>
      <c r="Q21" s="21">
        <f t="shared" si="4"/>
        <v>0</v>
      </c>
      <c r="R21" s="21">
        <f t="shared" si="4"/>
        <v>0</v>
      </c>
      <c r="T21" t="str">
        <f t="shared" si="5"/>
        <v>FV____CASH</v>
      </c>
    </row>
    <row r="22" spans="1:20" x14ac:dyDescent="0.25">
      <c r="A22" s="4" t="str">
        <f t="shared" si="6"/>
        <v/>
      </c>
      <c r="B22" s="15"/>
      <c r="C22" s="16"/>
      <c r="D22" s="16"/>
      <c r="E22" s="14"/>
      <c r="F22" s="13"/>
      <c r="G22" s="43"/>
      <c r="I22" s="34" t="str">
        <f>IFERROR(IF(#REF!=data!#REF!,VLOOKUP(vyuctovanie!C22,data!$O:$P,2,0),""),"")</f>
        <v/>
      </c>
      <c r="K22" s="25" t="str">
        <f t="shared" si="0"/>
        <v/>
      </c>
      <c r="M22" t="str">
        <f t="shared" si="1"/>
        <v/>
      </c>
      <c r="O22" t="str">
        <f t="shared" si="2"/>
        <v/>
      </c>
      <c r="P22" s="21">
        <f t="shared" si="3"/>
        <v>0</v>
      </c>
      <c r="Q22" s="21">
        <f t="shared" si="4"/>
        <v>0</v>
      </c>
      <c r="R22" s="21">
        <f t="shared" si="4"/>
        <v>0</v>
      </c>
      <c r="T22" t="str">
        <f t="shared" si="5"/>
        <v>FV____CASH</v>
      </c>
    </row>
    <row r="23" spans="1:20" x14ac:dyDescent="0.25">
      <c r="A23" s="4" t="str">
        <f t="shared" si="6"/>
        <v/>
      </c>
      <c r="B23" s="15"/>
      <c r="C23" s="16"/>
      <c r="D23" s="16"/>
      <c r="E23" s="14"/>
      <c r="F23" s="13"/>
      <c r="G23" s="43"/>
      <c r="I23" s="34" t="str">
        <f>IFERROR(IF(#REF!=data!#REF!,VLOOKUP(vyuctovanie!C23,data!$O:$P,2,0),""),"")</f>
        <v/>
      </c>
      <c r="K23" s="25" t="str">
        <f t="shared" si="0"/>
        <v/>
      </c>
      <c r="M23" t="str">
        <f t="shared" si="1"/>
        <v/>
      </c>
      <c r="O23" t="str">
        <f t="shared" si="2"/>
        <v/>
      </c>
      <c r="P23" s="21">
        <f t="shared" si="3"/>
        <v>0</v>
      </c>
      <c r="Q23" s="21">
        <f t="shared" si="4"/>
        <v>0</v>
      </c>
      <c r="R23" s="21">
        <f t="shared" si="4"/>
        <v>0</v>
      </c>
      <c r="T23" t="str">
        <f t="shared" si="5"/>
        <v>FV____CASH</v>
      </c>
    </row>
    <row r="24" spans="1:20" x14ac:dyDescent="0.25">
      <c r="A24" s="4" t="str">
        <f t="shared" si="6"/>
        <v/>
      </c>
      <c r="B24" s="15"/>
      <c r="C24" s="16"/>
      <c r="D24" s="16"/>
      <c r="E24" s="14"/>
      <c r="F24" s="13"/>
      <c r="G24" s="43"/>
      <c r="I24" s="34" t="str">
        <f>IFERROR(IF(#REF!=data!#REF!,VLOOKUP(vyuctovanie!C24,data!$O:$P,2,0),""),"")</f>
        <v/>
      </c>
      <c r="K24" s="25" t="str">
        <f t="shared" si="0"/>
        <v/>
      </c>
      <c r="M24" t="str">
        <f t="shared" si="1"/>
        <v/>
      </c>
      <c r="O24" t="str">
        <f t="shared" si="2"/>
        <v/>
      </c>
      <c r="P24" s="21">
        <f t="shared" si="3"/>
        <v>0</v>
      </c>
      <c r="Q24" s="21">
        <f t="shared" si="4"/>
        <v>0</v>
      </c>
      <c r="R24" s="21">
        <f t="shared" si="4"/>
        <v>0</v>
      </c>
      <c r="T24" t="str">
        <f t="shared" si="5"/>
        <v>FV____CASH</v>
      </c>
    </row>
    <row r="25" spans="1:20" x14ac:dyDescent="0.25">
      <c r="A25" s="4" t="str">
        <f t="shared" si="6"/>
        <v/>
      </c>
      <c r="B25" s="15"/>
      <c r="C25" s="16"/>
      <c r="D25" s="16"/>
      <c r="E25" s="14"/>
      <c r="F25" s="13"/>
      <c r="G25" s="43"/>
      <c r="I25" s="34" t="str">
        <f>IFERROR(IF(#REF!=data!#REF!,VLOOKUP(vyuctovanie!C25,data!$O:$P,2,0),""),"")</f>
        <v/>
      </c>
      <c r="K25" s="25" t="str">
        <f t="shared" si="0"/>
        <v/>
      </c>
      <c r="M25" t="str">
        <f t="shared" si="1"/>
        <v/>
      </c>
      <c r="O25" t="str">
        <f t="shared" si="2"/>
        <v/>
      </c>
      <c r="P25" s="21">
        <f t="shared" si="3"/>
        <v>0</v>
      </c>
      <c r="Q25" s="21">
        <f t="shared" si="4"/>
        <v>0</v>
      </c>
      <c r="R25" s="21">
        <f t="shared" si="4"/>
        <v>0</v>
      </c>
      <c r="T25" t="str">
        <f t="shared" si="5"/>
        <v>FV____CASH</v>
      </c>
    </row>
    <row r="26" spans="1:20" x14ac:dyDescent="0.25">
      <c r="A26" s="4" t="str">
        <f t="shared" si="6"/>
        <v/>
      </c>
      <c r="B26" s="15"/>
      <c r="C26" s="16"/>
      <c r="D26" s="16"/>
      <c r="E26" s="14"/>
      <c r="F26" s="13"/>
      <c r="G26" s="43"/>
      <c r="I26" s="34" t="str">
        <f>IFERROR(IF(#REF!=data!#REF!,VLOOKUP(vyuctovanie!C26,data!$O:$P,2,0),""),"")</f>
        <v/>
      </c>
      <c r="K26" s="25" t="str">
        <f t="shared" si="0"/>
        <v/>
      </c>
      <c r="M26" t="str">
        <f t="shared" si="1"/>
        <v/>
      </c>
      <c r="O26" t="str">
        <f t="shared" si="2"/>
        <v/>
      </c>
      <c r="P26" s="21">
        <f t="shared" si="3"/>
        <v>0</v>
      </c>
      <c r="Q26" s="21">
        <f t="shared" si="4"/>
        <v>0</v>
      </c>
      <c r="R26" s="21">
        <f t="shared" si="4"/>
        <v>0</v>
      </c>
      <c r="T26" t="str">
        <f t="shared" si="5"/>
        <v>FV____CASH</v>
      </c>
    </row>
    <row r="27" spans="1:20" x14ac:dyDescent="0.25">
      <c r="A27" s="4" t="str">
        <f t="shared" si="6"/>
        <v/>
      </c>
      <c r="B27" s="15"/>
      <c r="C27" s="16"/>
      <c r="D27" s="16"/>
      <c r="E27" s="14"/>
      <c r="F27" s="13"/>
      <c r="G27" s="43"/>
      <c r="I27" s="34" t="str">
        <f>IFERROR(IF(#REF!=data!#REF!,VLOOKUP(vyuctovanie!C27,data!$O:$P,2,0),""),"")</f>
        <v/>
      </c>
      <c r="K27" s="25" t="str">
        <f t="shared" si="0"/>
        <v/>
      </c>
      <c r="M27" t="str">
        <f t="shared" si="1"/>
        <v/>
      </c>
      <c r="O27" t="str">
        <f t="shared" si="2"/>
        <v/>
      </c>
      <c r="P27" s="21">
        <f t="shared" si="3"/>
        <v>0</v>
      </c>
      <c r="Q27" s="21">
        <f t="shared" si="4"/>
        <v>0</v>
      </c>
      <c r="R27" s="21">
        <f t="shared" si="4"/>
        <v>0</v>
      </c>
      <c r="T27" t="str">
        <f t="shared" si="5"/>
        <v>FV____CASH</v>
      </c>
    </row>
    <row r="28" spans="1:20" x14ac:dyDescent="0.25">
      <c r="A28" s="4" t="str">
        <f t="shared" si="6"/>
        <v/>
      </c>
      <c r="B28" s="15"/>
      <c r="C28" s="16"/>
      <c r="D28" s="16"/>
      <c r="E28" s="14"/>
      <c r="F28" s="13"/>
      <c r="G28" s="43"/>
      <c r="I28" s="34" t="str">
        <f>IFERROR(IF(#REF!=data!#REF!,VLOOKUP(vyuctovanie!C28,data!$O:$P,2,0),""),"")</f>
        <v/>
      </c>
      <c r="K28" s="25" t="str">
        <f t="shared" si="0"/>
        <v/>
      </c>
      <c r="M28" t="str">
        <f t="shared" si="1"/>
        <v/>
      </c>
      <c r="O28" t="str">
        <f t="shared" si="2"/>
        <v/>
      </c>
      <c r="P28" s="21">
        <f t="shared" si="3"/>
        <v>0</v>
      </c>
      <c r="Q28" s="21">
        <f t="shared" si="4"/>
        <v>0</v>
      </c>
      <c r="R28" s="21">
        <f t="shared" si="4"/>
        <v>0</v>
      </c>
      <c r="T28" t="str">
        <f t="shared" si="5"/>
        <v>FV____CASH</v>
      </c>
    </row>
    <row r="29" spans="1:20" x14ac:dyDescent="0.25">
      <c r="A29" s="4" t="str">
        <f t="shared" si="6"/>
        <v/>
      </c>
      <c r="B29" s="15"/>
      <c r="C29" s="16"/>
      <c r="D29" s="16"/>
      <c r="E29" s="14"/>
      <c r="F29" s="13"/>
      <c r="G29" s="43"/>
      <c r="I29" s="34" t="str">
        <f>IFERROR(IF(#REF!=data!#REF!,VLOOKUP(vyuctovanie!C29,data!$O:$P,2,0),""),"")</f>
        <v/>
      </c>
      <c r="K29" s="25" t="str">
        <f t="shared" si="0"/>
        <v/>
      </c>
      <c r="M29" t="str">
        <f t="shared" si="1"/>
        <v/>
      </c>
      <c r="O29" t="str">
        <f t="shared" si="2"/>
        <v/>
      </c>
      <c r="P29" s="21">
        <f t="shared" si="3"/>
        <v>0</v>
      </c>
      <c r="Q29" s="21">
        <f t="shared" si="4"/>
        <v>0</v>
      </c>
      <c r="R29" s="21">
        <f t="shared" si="4"/>
        <v>0</v>
      </c>
      <c r="T29" t="str">
        <f t="shared" si="5"/>
        <v>FV____CASH</v>
      </c>
    </row>
    <row r="30" spans="1:20" x14ac:dyDescent="0.25">
      <c r="A30" s="4" t="str">
        <f t="shared" si="6"/>
        <v/>
      </c>
      <c r="B30" s="15"/>
      <c r="C30" s="16"/>
      <c r="D30" s="16"/>
      <c r="E30" s="14"/>
      <c r="F30" s="13"/>
      <c r="G30" s="43"/>
      <c r="I30" s="34" t="str">
        <f>IFERROR(IF(#REF!=data!#REF!,VLOOKUP(vyuctovanie!C30,data!$O:$P,2,0),""),"")</f>
        <v/>
      </c>
      <c r="K30" s="25" t="str">
        <f t="shared" si="0"/>
        <v/>
      </c>
      <c r="M30" t="str">
        <f t="shared" si="1"/>
        <v/>
      </c>
      <c r="O30" t="str">
        <f t="shared" si="2"/>
        <v/>
      </c>
      <c r="P30" s="21">
        <f t="shared" si="3"/>
        <v>0</v>
      </c>
      <c r="Q30" s="21">
        <f t="shared" si="4"/>
        <v>0</v>
      </c>
      <c r="R30" s="21">
        <f t="shared" si="4"/>
        <v>0</v>
      </c>
      <c r="T30" t="str">
        <f t="shared" si="5"/>
        <v>FV____CASH</v>
      </c>
    </row>
    <row r="31" spans="1:20" x14ac:dyDescent="0.25">
      <c r="A31" s="4" t="str">
        <f t="shared" si="6"/>
        <v/>
      </c>
      <c r="B31" s="15"/>
      <c r="C31" s="16"/>
      <c r="D31" s="16"/>
      <c r="E31" s="14"/>
      <c r="F31" s="13"/>
      <c r="G31" s="43"/>
      <c r="I31" s="34" t="str">
        <f>IFERROR(IF(#REF!=data!#REF!,VLOOKUP(vyuctovanie!C31,data!$O:$P,2,0),""),"")</f>
        <v/>
      </c>
      <c r="K31" s="25" t="str">
        <f t="shared" si="0"/>
        <v/>
      </c>
      <c r="M31" t="str">
        <f t="shared" si="1"/>
        <v/>
      </c>
      <c r="O31" t="str">
        <f t="shared" si="2"/>
        <v/>
      </c>
      <c r="P31" s="21">
        <f t="shared" si="3"/>
        <v>0</v>
      </c>
      <c r="Q31" s="21">
        <f t="shared" si="4"/>
        <v>0</v>
      </c>
      <c r="R31" s="21">
        <f t="shared" si="4"/>
        <v>0</v>
      </c>
      <c r="T31" t="str">
        <f t="shared" si="5"/>
        <v>FV____CASH</v>
      </c>
    </row>
    <row r="32" spans="1:20" x14ac:dyDescent="0.25">
      <c r="A32" s="4" t="str">
        <f t="shared" si="6"/>
        <v/>
      </c>
      <c r="B32" s="15"/>
      <c r="C32" s="16"/>
      <c r="D32" s="16"/>
      <c r="E32" s="14"/>
      <c r="F32" s="13"/>
      <c r="G32" s="43"/>
      <c r="I32" s="34" t="str">
        <f>IFERROR(IF(#REF!=data!#REF!,VLOOKUP(vyuctovanie!C32,data!$O:$P,2,0),""),"")</f>
        <v/>
      </c>
      <c r="K32" s="25" t="str">
        <f t="shared" si="0"/>
        <v/>
      </c>
      <c r="M32" t="str">
        <f t="shared" si="1"/>
        <v/>
      </c>
      <c r="O32" t="str">
        <f t="shared" si="2"/>
        <v/>
      </c>
      <c r="P32" s="21">
        <f t="shared" si="3"/>
        <v>0</v>
      </c>
      <c r="Q32" s="21">
        <f t="shared" si="4"/>
        <v>0</v>
      </c>
      <c r="R32" s="21">
        <f t="shared" si="4"/>
        <v>0</v>
      </c>
      <c r="T32" t="str">
        <f t="shared" si="5"/>
        <v>FV____CASH</v>
      </c>
    </row>
    <row r="33" spans="1:20" x14ac:dyDescent="0.25">
      <c r="A33" s="4" t="str">
        <f t="shared" si="6"/>
        <v/>
      </c>
      <c r="B33" s="15"/>
      <c r="C33" s="16"/>
      <c r="D33" s="16"/>
      <c r="E33" s="14"/>
      <c r="F33" s="13"/>
      <c r="G33" s="43"/>
      <c r="I33" s="34" t="str">
        <f>IFERROR(IF(#REF!=data!#REF!,VLOOKUP(vyuctovanie!C33,data!$O:$P,2,0),""),"")</f>
        <v/>
      </c>
      <c r="K33" s="25" t="str">
        <f t="shared" si="0"/>
        <v/>
      </c>
      <c r="M33" t="str">
        <f t="shared" si="1"/>
        <v/>
      </c>
      <c r="O33" t="str">
        <f t="shared" si="2"/>
        <v/>
      </c>
      <c r="P33" s="21">
        <f t="shared" si="3"/>
        <v>0</v>
      </c>
      <c r="Q33" s="21">
        <f t="shared" si="4"/>
        <v>0</v>
      </c>
      <c r="R33" s="21">
        <f t="shared" si="4"/>
        <v>0</v>
      </c>
      <c r="T33" t="str">
        <f t="shared" si="5"/>
        <v>FV____CASH</v>
      </c>
    </row>
    <row r="34" spans="1:20" x14ac:dyDescent="0.25">
      <c r="A34" s="4" t="str">
        <f t="shared" si="6"/>
        <v/>
      </c>
      <c r="B34" s="15"/>
      <c r="C34" s="16"/>
      <c r="D34" s="16"/>
      <c r="E34" s="14"/>
      <c r="F34" s="13"/>
      <c r="G34" s="43"/>
      <c r="I34" s="34" t="str">
        <f>IFERROR(IF(#REF!=data!#REF!,VLOOKUP(vyuctovanie!C34,data!$O:$P,2,0),""),"")</f>
        <v/>
      </c>
      <c r="K34" s="25" t="str">
        <f t="shared" si="0"/>
        <v/>
      </c>
      <c r="M34" t="str">
        <f t="shared" si="1"/>
        <v/>
      </c>
      <c r="O34" t="str">
        <f t="shared" si="2"/>
        <v/>
      </c>
      <c r="P34" s="21">
        <f t="shared" si="3"/>
        <v>0</v>
      </c>
      <c r="Q34" s="21">
        <f t="shared" si="4"/>
        <v>0</v>
      </c>
      <c r="R34" s="21">
        <f t="shared" si="4"/>
        <v>0</v>
      </c>
      <c r="T34" t="str">
        <f t="shared" si="5"/>
        <v>FV____CASH</v>
      </c>
    </row>
    <row r="35" spans="1:20" x14ac:dyDescent="0.25">
      <c r="A35" s="4" t="str">
        <f t="shared" si="6"/>
        <v/>
      </c>
      <c r="B35" s="15"/>
      <c r="C35" s="16"/>
      <c r="D35" s="16"/>
      <c r="E35" s="14"/>
      <c r="F35" s="13"/>
      <c r="G35" s="43"/>
      <c r="I35" s="34" t="str">
        <f>IFERROR(IF(#REF!=data!#REF!,VLOOKUP(vyuctovanie!C35,data!$O:$P,2,0),""),"")</f>
        <v/>
      </c>
      <c r="K35" s="25" t="str">
        <f t="shared" si="0"/>
        <v/>
      </c>
      <c r="M35" t="str">
        <f t="shared" si="1"/>
        <v/>
      </c>
      <c r="O35" t="str">
        <f t="shared" si="2"/>
        <v/>
      </c>
      <c r="P35" s="21">
        <f t="shared" si="3"/>
        <v>0</v>
      </c>
      <c r="Q35" s="21">
        <f t="shared" si="4"/>
        <v>0</v>
      </c>
      <c r="R35" s="21">
        <f t="shared" si="4"/>
        <v>0</v>
      </c>
      <c r="T35" t="str">
        <f t="shared" si="5"/>
        <v>FV____CASH</v>
      </c>
    </row>
    <row r="36" spans="1:20" x14ac:dyDescent="0.25">
      <c r="A36" s="4" t="str">
        <f t="shared" si="6"/>
        <v/>
      </c>
      <c r="B36" s="15"/>
      <c r="C36" s="16"/>
      <c r="D36" s="16"/>
      <c r="E36" s="14"/>
      <c r="F36" s="13"/>
      <c r="G36" s="43"/>
      <c r="I36" s="34" t="str">
        <f>IFERROR(IF(#REF!=data!#REF!,VLOOKUP(vyuctovanie!C36,data!$O:$P,2,0),""),"")</f>
        <v/>
      </c>
      <c r="K36" s="25" t="str">
        <f t="shared" si="0"/>
        <v/>
      </c>
      <c r="M36" t="str">
        <f t="shared" si="1"/>
        <v/>
      </c>
      <c r="O36" t="str">
        <f t="shared" si="2"/>
        <v/>
      </c>
      <c r="P36" s="21">
        <f t="shared" si="3"/>
        <v>0</v>
      </c>
      <c r="Q36" s="21">
        <f t="shared" si="4"/>
        <v>0</v>
      </c>
      <c r="R36" s="21">
        <f t="shared" si="4"/>
        <v>0</v>
      </c>
      <c r="T36" t="str">
        <f t="shared" si="5"/>
        <v>FV____CASH</v>
      </c>
    </row>
    <row r="37" spans="1:20" x14ac:dyDescent="0.25">
      <c r="A37" s="4" t="str">
        <f t="shared" si="6"/>
        <v/>
      </c>
      <c r="B37" s="15"/>
      <c r="C37" s="16"/>
      <c r="D37" s="16"/>
      <c r="E37" s="14"/>
      <c r="F37" s="13"/>
      <c r="G37" s="43"/>
      <c r="I37" s="34" t="str">
        <f>IFERROR(IF(#REF!=data!#REF!,VLOOKUP(vyuctovanie!C37,data!$O:$P,2,0),""),"")</f>
        <v/>
      </c>
      <c r="K37" s="25" t="str">
        <f t="shared" si="0"/>
        <v/>
      </c>
      <c r="M37" t="str">
        <f t="shared" si="1"/>
        <v/>
      </c>
      <c r="O37" t="str">
        <f t="shared" si="2"/>
        <v/>
      </c>
      <c r="P37" s="21">
        <f t="shared" si="3"/>
        <v>0</v>
      </c>
      <c r="Q37" s="21">
        <f t="shared" si="4"/>
        <v>0</v>
      </c>
      <c r="R37" s="21">
        <f t="shared" si="4"/>
        <v>0</v>
      </c>
      <c r="T37" t="str">
        <f t="shared" si="5"/>
        <v>FV____CASH</v>
      </c>
    </row>
    <row r="38" spans="1:20" x14ac:dyDescent="0.25">
      <c r="A38" s="4" t="str">
        <f t="shared" si="6"/>
        <v/>
      </c>
      <c r="B38" s="15"/>
      <c r="C38" s="16"/>
      <c r="D38" s="16"/>
      <c r="E38" s="14"/>
      <c r="F38" s="13"/>
      <c r="G38" s="43"/>
      <c r="I38" s="34" t="str">
        <f>IFERROR(IF(#REF!=data!#REF!,VLOOKUP(vyuctovanie!C38,data!$O:$P,2,0),""),"")</f>
        <v/>
      </c>
      <c r="K38" s="25" t="str">
        <f t="shared" si="0"/>
        <v/>
      </c>
      <c r="M38" t="str">
        <f t="shared" si="1"/>
        <v/>
      </c>
      <c r="O38" t="str">
        <f t="shared" si="2"/>
        <v/>
      </c>
      <c r="P38" s="21">
        <f t="shared" si="3"/>
        <v>0</v>
      </c>
      <c r="Q38" s="21">
        <f t="shared" si="4"/>
        <v>0</v>
      </c>
      <c r="R38" s="21">
        <f t="shared" si="4"/>
        <v>0</v>
      </c>
      <c r="T38" t="str">
        <f t="shared" si="5"/>
        <v>FV____CASH</v>
      </c>
    </row>
    <row r="39" spans="1:20" x14ac:dyDescent="0.25">
      <c r="A39" s="4" t="str">
        <f t="shared" si="6"/>
        <v/>
      </c>
      <c r="B39" s="15"/>
      <c r="C39" s="16"/>
      <c r="D39" s="16"/>
      <c r="E39" s="14"/>
      <c r="F39" s="13"/>
      <c r="G39" s="43"/>
      <c r="I39" s="34" t="str">
        <f>IFERROR(IF(#REF!=data!#REF!,VLOOKUP(vyuctovanie!C39,data!$O:$P,2,0),""),"")</f>
        <v/>
      </c>
      <c r="K39" s="25" t="str">
        <f t="shared" si="0"/>
        <v/>
      </c>
      <c r="M39" t="str">
        <f t="shared" si="1"/>
        <v/>
      </c>
      <c r="O39" t="str">
        <f t="shared" si="2"/>
        <v/>
      </c>
      <c r="P39" s="21">
        <f t="shared" si="3"/>
        <v>0</v>
      </c>
      <c r="Q39" s="21">
        <f t="shared" si="4"/>
        <v>0</v>
      </c>
      <c r="R39" s="21">
        <f t="shared" si="4"/>
        <v>0</v>
      </c>
      <c r="T39" t="str">
        <f t="shared" si="5"/>
        <v>FV____CASH</v>
      </c>
    </row>
    <row r="40" spans="1:20" x14ac:dyDescent="0.25">
      <c r="A40" s="4" t="str">
        <f t="shared" si="6"/>
        <v/>
      </c>
      <c r="B40" s="15"/>
      <c r="C40" s="16"/>
      <c r="D40" s="16"/>
      <c r="E40" s="14"/>
      <c r="F40" s="13"/>
      <c r="G40" s="43"/>
      <c r="I40" s="34" t="str">
        <f>IFERROR(IF(#REF!=data!#REF!,VLOOKUP(vyuctovanie!C40,data!$O:$P,2,0),""),"")</f>
        <v/>
      </c>
      <c r="K40" s="25" t="str">
        <f t="shared" si="0"/>
        <v/>
      </c>
      <c r="M40" t="str">
        <f t="shared" si="1"/>
        <v/>
      </c>
      <c r="O40" t="str">
        <f t="shared" si="2"/>
        <v/>
      </c>
      <c r="P40" s="21">
        <f t="shared" si="3"/>
        <v>0</v>
      </c>
      <c r="Q40" s="21">
        <f t="shared" si="4"/>
        <v>0</v>
      </c>
      <c r="R40" s="21">
        <f t="shared" si="4"/>
        <v>0</v>
      </c>
      <c r="T40" t="str">
        <f t="shared" si="5"/>
        <v>FV____CASH</v>
      </c>
    </row>
    <row r="41" spans="1:20" x14ac:dyDescent="0.25">
      <c r="A41" s="4" t="str">
        <f t="shared" si="6"/>
        <v/>
      </c>
      <c r="B41" s="15"/>
      <c r="C41" s="16"/>
      <c r="D41" s="16"/>
      <c r="E41" s="14"/>
      <c r="F41" s="13"/>
      <c r="G41" s="43"/>
      <c r="I41" s="34" t="str">
        <f>IFERROR(IF(#REF!=data!#REF!,VLOOKUP(vyuctovanie!C41,data!$O:$P,2,0),""),"")</f>
        <v/>
      </c>
      <c r="K41" s="25" t="str">
        <f t="shared" si="0"/>
        <v/>
      </c>
      <c r="M41" t="str">
        <f t="shared" si="1"/>
        <v/>
      </c>
      <c r="O41" t="str">
        <f t="shared" si="2"/>
        <v/>
      </c>
      <c r="P41" s="21">
        <f t="shared" si="3"/>
        <v>0</v>
      </c>
      <c r="Q41" s="21">
        <f t="shared" si="4"/>
        <v>0</v>
      </c>
      <c r="R41" s="21">
        <f t="shared" si="4"/>
        <v>0</v>
      </c>
      <c r="T41" t="str">
        <f t="shared" si="5"/>
        <v>FV____CASH</v>
      </c>
    </row>
    <row r="42" spans="1:20" x14ac:dyDescent="0.25">
      <c r="A42" s="4" t="str">
        <f t="shared" si="6"/>
        <v/>
      </c>
      <c r="B42" s="15"/>
      <c r="C42" s="16"/>
      <c r="D42" s="16"/>
      <c r="E42" s="14"/>
      <c r="F42" s="13"/>
      <c r="G42" s="43"/>
      <c r="I42" s="34" t="str">
        <f>IFERROR(IF(#REF!=data!#REF!,VLOOKUP(vyuctovanie!C42,data!$O:$P,2,0),""),"")</f>
        <v/>
      </c>
      <c r="K42" s="25" t="str">
        <f t="shared" si="0"/>
        <v/>
      </c>
      <c r="M42" t="str">
        <f t="shared" si="1"/>
        <v/>
      </c>
      <c r="O42" t="str">
        <f t="shared" si="2"/>
        <v/>
      </c>
      <c r="P42" s="21">
        <f t="shared" si="3"/>
        <v>0</v>
      </c>
      <c r="Q42" s="21">
        <f t="shared" si="4"/>
        <v>0</v>
      </c>
      <c r="R42" s="21">
        <f t="shared" si="4"/>
        <v>0</v>
      </c>
      <c r="T42" t="str">
        <f t="shared" si="5"/>
        <v>FV____CASH</v>
      </c>
    </row>
    <row r="43" spans="1:20" x14ac:dyDescent="0.25">
      <c r="A43" s="4" t="str">
        <f t="shared" si="6"/>
        <v/>
      </c>
      <c r="B43" s="15"/>
      <c r="C43" s="16"/>
      <c r="D43" s="16"/>
      <c r="E43" s="14"/>
      <c r="F43" s="13"/>
      <c r="G43" s="43"/>
      <c r="I43" s="34" t="str">
        <f>IFERROR(IF(#REF!=data!#REF!,VLOOKUP(vyuctovanie!C43,data!$O:$P,2,0),""),"")</f>
        <v/>
      </c>
      <c r="K43" s="25" t="str">
        <f t="shared" si="0"/>
        <v/>
      </c>
      <c r="M43" t="str">
        <f t="shared" si="1"/>
        <v/>
      </c>
      <c r="O43" t="str">
        <f t="shared" si="2"/>
        <v/>
      </c>
      <c r="P43" s="21">
        <f t="shared" si="3"/>
        <v>0</v>
      </c>
      <c r="Q43" s="21">
        <f t="shared" si="4"/>
        <v>0</v>
      </c>
      <c r="R43" s="21">
        <f t="shared" si="4"/>
        <v>0</v>
      </c>
      <c r="T43" t="str">
        <f t="shared" si="5"/>
        <v>FV____CASH</v>
      </c>
    </row>
    <row r="44" spans="1:20" x14ac:dyDescent="0.25">
      <c r="A44" s="4" t="str">
        <f t="shared" si="6"/>
        <v/>
      </c>
      <c r="B44" s="15"/>
      <c r="C44" s="16"/>
      <c r="D44" s="16"/>
      <c r="E44" s="14"/>
      <c r="F44" s="13"/>
      <c r="G44" s="43"/>
      <c r="I44" s="34" t="str">
        <f>IFERROR(IF(#REF!=data!#REF!,VLOOKUP(vyuctovanie!C44,data!$O:$P,2,0),""),"")</f>
        <v/>
      </c>
      <c r="K44" s="25" t="str">
        <f t="shared" si="0"/>
        <v/>
      </c>
      <c r="M44" t="str">
        <f t="shared" si="1"/>
        <v/>
      </c>
      <c r="O44" t="str">
        <f t="shared" si="2"/>
        <v/>
      </c>
      <c r="P44" s="21">
        <f t="shared" si="3"/>
        <v>0</v>
      </c>
      <c r="Q44" s="21">
        <f t="shared" si="4"/>
        <v>0</v>
      </c>
      <c r="R44" s="21">
        <f t="shared" si="4"/>
        <v>0</v>
      </c>
      <c r="T44" t="str">
        <f t="shared" si="5"/>
        <v>FV____CASH</v>
      </c>
    </row>
    <row r="45" spans="1:20" x14ac:dyDescent="0.25">
      <c r="A45" s="4" t="str">
        <f t="shared" si="6"/>
        <v/>
      </c>
      <c r="B45" s="15"/>
      <c r="C45" s="16"/>
      <c r="D45" s="16"/>
      <c r="E45" s="14"/>
      <c r="F45" s="13"/>
      <c r="G45" s="43"/>
      <c r="I45" s="34" t="str">
        <f>IFERROR(IF(#REF!=data!#REF!,VLOOKUP(vyuctovanie!C45,data!$O:$P,2,0),""),"")</f>
        <v/>
      </c>
      <c r="K45" s="25" t="str">
        <f t="shared" si="0"/>
        <v/>
      </c>
      <c r="M45" t="str">
        <f t="shared" si="1"/>
        <v/>
      </c>
      <c r="O45" t="str">
        <f t="shared" si="2"/>
        <v/>
      </c>
      <c r="P45" s="21">
        <f t="shared" si="3"/>
        <v>0</v>
      </c>
      <c r="Q45" s="21">
        <f t="shared" si="4"/>
        <v>0</v>
      </c>
      <c r="R45" s="21">
        <f t="shared" si="4"/>
        <v>0</v>
      </c>
      <c r="T45" t="str">
        <f t="shared" si="5"/>
        <v>FV____CASH</v>
      </c>
    </row>
    <row r="46" spans="1:20" x14ac:dyDescent="0.25">
      <c r="A46" s="30" t="str">
        <f t="shared" si="6"/>
        <v/>
      </c>
      <c r="B46" s="17"/>
      <c r="C46" s="18"/>
      <c r="D46" s="18"/>
      <c r="E46" s="19"/>
      <c r="F46" s="31"/>
      <c r="G46" s="43"/>
      <c r="I46" s="34" t="str">
        <f>IFERROR(IF(#REF!=data!#REF!,VLOOKUP(vyuctovanie!C46,data!$O:$P,2,0),""),"")</f>
        <v/>
      </c>
      <c r="K46" s="25" t="str">
        <f t="shared" si="0"/>
        <v/>
      </c>
      <c r="M46" t="str">
        <f t="shared" si="1"/>
        <v/>
      </c>
      <c r="O46" t="str">
        <f t="shared" si="2"/>
        <v/>
      </c>
      <c r="P46" s="21">
        <f t="shared" si="3"/>
        <v>0</v>
      </c>
      <c r="Q46" s="21">
        <f t="shared" si="4"/>
        <v>0</v>
      </c>
      <c r="R46" s="21">
        <f t="shared" si="4"/>
        <v>0</v>
      </c>
      <c r="T46" t="str">
        <f t="shared" si="5"/>
        <v>FV____CASH</v>
      </c>
    </row>
    <row r="47" spans="1:20" x14ac:dyDescent="0.25">
      <c r="I47" s="33" t="str">
        <f>IF(AND(B12&gt;0,$B$4&gt;0),VLOOKUP($B$4,data!$C:$E,3,0),"")</f>
        <v/>
      </c>
      <c r="L47" s="35" t="str">
        <f>IF(K12="","",K12)</f>
        <v/>
      </c>
      <c r="N47" s="35" t="str">
        <f>IF(M12="","",M12)</f>
        <v/>
      </c>
      <c r="O47" t="str">
        <f>O12</f>
        <v/>
      </c>
      <c r="P47" s="21">
        <f>P12</f>
        <v>0</v>
      </c>
      <c r="Q47" s="21">
        <f>P47</f>
        <v>0</v>
      </c>
      <c r="R47" s="21">
        <f t="shared" si="4"/>
        <v>0</v>
      </c>
      <c r="T47" t="str">
        <f t="shared" si="5"/>
        <v>FV____CASH</v>
      </c>
    </row>
    <row r="48" spans="1:20" x14ac:dyDescent="0.25">
      <c r="I48" s="33" t="str">
        <f>IF(AND(B13&gt;0,$B$4&gt;0),VLOOKUP($B$4,data!$C:$E,3,0),"")</f>
        <v/>
      </c>
      <c r="L48" s="35" t="str">
        <f>IF(K13="","",K13)</f>
        <v/>
      </c>
      <c r="N48" s="35" t="str">
        <f t="shared" ref="N48:N81" si="7">IF(M13="","",M13)</f>
        <v/>
      </c>
      <c r="O48" t="str">
        <f t="shared" ref="O48:P81" si="8">O13</f>
        <v/>
      </c>
      <c r="P48" s="21">
        <f t="shared" si="8"/>
        <v>0</v>
      </c>
      <c r="Q48" s="21">
        <f t="shared" ref="Q48:R48" si="9">P48</f>
        <v>0</v>
      </c>
      <c r="R48" s="21">
        <f t="shared" si="9"/>
        <v>0</v>
      </c>
      <c r="T48" t="str">
        <f t="shared" si="5"/>
        <v>FV____CASH</v>
      </c>
    </row>
    <row r="49" spans="1:20" x14ac:dyDescent="0.25">
      <c r="A49" s="27"/>
      <c r="I49" s="33" t="str">
        <f>IF(AND(B14&gt;0,$B$4&gt;0),VLOOKUP($B$4,data!$C:$E,3,0),"")</f>
        <v/>
      </c>
      <c r="L49" s="35" t="str">
        <f t="shared" ref="L49:L81" si="10">IF(K14="","",K14)</f>
        <v/>
      </c>
      <c r="N49" s="35" t="str">
        <f t="shared" si="7"/>
        <v/>
      </c>
      <c r="O49" t="str">
        <f t="shared" si="8"/>
        <v/>
      </c>
      <c r="P49" s="21">
        <f t="shared" si="8"/>
        <v>0</v>
      </c>
      <c r="Q49" s="21">
        <f t="shared" ref="Q49:R49" si="11">P49</f>
        <v>0</v>
      </c>
      <c r="R49" s="21">
        <f t="shared" si="11"/>
        <v>0</v>
      </c>
      <c r="T49" t="str">
        <f t="shared" si="5"/>
        <v>FV____CASH</v>
      </c>
    </row>
    <row r="50" spans="1:20" x14ac:dyDescent="0.25">
      <c r="I50" s="33" t="str">
        <f>IF(AND(B15&gt;0,$B$4&gt;0),VLOOKUP($B$4,data!$C:$E,3,0),"")</f>
        <v/>
      </c>
      <c r="L50" s="35" t="str">
        <f t="shared" si="10"/>
        <v/>
      </c>
      <c r="N50" s="35" t="str">
        <f t="shared" si="7"/>
        <v/>
      </c>
      <c r="O50" t="str">
        <f t="shared" si="8"/>
        <v/>
      </c>
      <c r="P50" s="21">
        <f t="shared" si="8"/>
        <v>0</v>
      </c>
      <c r="Q50" s="21">
        <f t="shared" ref="Q50:R50" si="12">P50</f>
        <v>0</v>
      </c>
      <c r="R50" s="21">
        <f t="shared" si="12"/>
        <v>0</v>
      </c>
      <c r="T50" t="str">
        <f t="shared" si="5"/>
        <v>FV____CASH</v>
      </c>
    </row>
    <row r="51" spans="1:20" x14ac:dyDescent="0.25">
      <c r="I51" s="33" t="str">
        <f>IF(AND(B16&gt;0,$B$4&gt;0),VLOOKUP($B$4,data!$C:$E,3,0),"")</f>
        <v/>
      </c>
      <c r="L51" s="35" t="str">
        <f t="shared" si="10"/>
        <v/>
      </c>
      <c r="N51" s="35" t="str">
        <f t="shared" si="7"/>
        <v/>
      </c>
      <c r="O51" t="str">
        <f t="shared" si="8"/>
        <v/>
      </c>
      <c r="P51" s="21">
        <f t="shared" si="8"/>
        <v>0</v>
      </c>
      <c r="Q51" s="21">
        <f t="shared" ref="Q51:R51" si="13">P51</f>
        <v>0</v>
      </c>
      <c r="R51" s="21">
        <f t="shared" si="13"/>
        <v>0</v>
      </c>
      <c r="T51" t="str">
        <f t="shared" si="5"/>
        <v>FV____CASH</v>
      </c>
    </row>
    <row r="52" spans="1:20" x14ac:dyDescent="0.25">
      <c r="I52" s="33" t="str">
        <f>IF(AND(B17&gt;0,$B$4&gt;0),VLOOKUP($B$4,data!$C:$E,3,0),"")</f>
        <v/>
      </c>
      <c r="L52" s="35" t="str">
        <f t="shared" si="10"/>
        <v/>
      </c>
      <c r="N52" s="35" t="str">
        <f t="shared" si="7"/>
        <v/>
      </c>
      <c r="O52" t="str">
        <f t="shared" si="8"/>
        <v/>
      </c>
      <c r="P52" s="21">
        <f t="shared" si="8"/>
        <v>0</v>
      </c>
      <c r="Q52" s="21">
        <f t="shared" ref="Q52:R52" si="14">P52</f>
        <v>0</v>
      </c>
      <c r="R52" s="21">
        <f t="shared" si="14"/>
        <v>0</v>
      </c>
      <c r="T52" t="str">
        <f t="shared" si="5"/>
        <v>FV____CASH</v>
      </c>
    </row>
    <row r="53" spans="1:20" x14ac:dyDescent="0.25">
      <c r="A53" s="5" t="s">
        <v>7</v>
      </c>
      <c r="B53" s="23"/>
      <c r="D53" s="5"/>
      <c r="I53" s="33" t="str">
        <f>IF(AND(B18&gt;0,$B$4&gt;0),VLOOKUP($B$4,data!$C:$E,3,0),"")</f>
        <v/>
      </c>
      <c r="L53" s="35" t="str">
        <f t="shared" si="10"/>
        <v/>
      </c>
      <c r="N53" s="35" t="str">
        <f t="shared" si="7"/>
        <v/>
      </c>
      <c r="O53" t="str">
        <f t="shared" si="8"/>
        <v/>
      </c>
      <c r="P53" s="21">
        <f t="shared" si="8"/>
        <v>0</v>
      </c>
      <c r="Q53" s="21">
        <f t="shared" ref="Q53:R53" si="15">P53</f>
        <v>0</v>
      </c>
      <c r="R53" s="21">
        <f t="shared" si="15"/>
        <v>0</v>
      </c>
      <c r="T53" t="str">
        <f t="shared" si="5"/>
        <v>FV____CASH</v>
      </c>
    </row>
    <row r="54" spans="1:20" x14ac:dyDescent="0.25">
      <c r="I54" s="33" t="str">
        <f>IF(AND(B19&gt;0,$B$4&gt;0),VLOOKUP($B$4,data!$C:$E,3,0),"")</f>
        <v/>
      </c>
      <c r="L54" s="35" t="str">
        <f t="shared" si="10"/>
        <v/>
      </c>
      <c r="N54" s="35" t="str">
        <f t="shared" si="7"/>
        <v/>
      </c>
      <c r="O54" t="str">
        <f t="shared" si="8"/>
        <v/>
      </c>
      <c r="P54" s="21">
        <f t="shared" si="8"/>
        <v>0</v>
      </c>
      <c r="Q54" s="21">
        <f t="shared" ref="Q54:R54" si="16">P54</f>
        <v>0</v>
      </c>
      <c r="R54" s="21">
        <f t="shared" si="16"/>
        <v>0</v>
      </c>
      <c r="T54" t="str">
        <f t="shared" si="5"/>
        <v>FV____CASH</v>
      </c>
    </row>
    <row r="55" spans="1:20" x14ac:dyDescent="0.25">
      <c r="I55" s="33" t="str">
        <f>IF(AND(B20&gt;0,$B$4&gt;0),VLOOKUP($B$4,data!$C:$E,3,0),"")</f>
        <v/>
      </c>
      <c r="L55" s="35" t="str">
        <f t="shared" si="10"/>
        <v/>
      </c>
      <c r="N55" s="35" t="str">
        <f t="shared" si="7"/>
        <v/>
      </c>
      <c r="O55" t="str">
        <f t="shared" si="8"/>
        <v/>
      </c>
      <c r="P55" s="21">
        <f t="shared" si="8"/>
        <v>0</v>
      </c>
      <c r="Q55" s="21">
        <f t="shared" ref="Q55:R55" si="17">P55</f>
        <v>0</v>
      </c>
      <c r="R55" s="21">
        <f t="shared" si="17"/>
        <v>0</v>
      </c>
      <c r="T55" t="str">
        <f t="shared" si="5"/>
        <v>FV____CASH</v>
      </c>
    </row>
    <row r="56" spans="1:20" x14ac:dyDescent="0.25">
      <c r="I56" s="33" t="str">
        <f>IF(AND(B21&gt;0,$B$4&gt;0),VLOOKUP($B$4,data!$C:$E,3,0),"")</f>
        <v/>
      </c>
      <c r="L56" s="35" t="str">
        <f t="shared" si="10"/>
        <v/>
      </c>
      <c r="N56" s="35" t="str">
        <f t="shared" si="7"/>
        <v/>
      </c>
      <c r="O56" t="str">
        <f t="shared" si="8"/>
        <v/>
      </c>
      <c r="P56" s="21">
        <f t="shared" si="8"/>
        <v>0</v>
      </c>
      <c r="Q56" s="21">
        <f t="shared" ref="Q56:R56" si="18">P56</f>
        <v>0</v>
      </c>
      <c r="R56" s="21">
        <f t="shared" si="18"/>
        <v>0</v>
      </c>
      <c r="T56" t="str">
        <f t="shared" si="5"/>
        <v>FV____CASH</v>
      </c>
    </row>
    <row r="57" spans="1:20" x14ac:dyDescent="0.25">
      <c r="I57" s="33" t="str">
        <f>IF(AND(B22&gt;0,$B$4&gt;0),VLOOKUP($B$4,data!$C:$E,3,0),"")</f>
        <v/>
      </c>
      <c r="L57" s="35" t="str">
        <f t="shared" si="10"/>
        <v/>
      </c>
      <c r="N57" s="35" t="str">
        <f t="shared" si="7"/>
        <v/>
      </c>
      <c r="O57" t="str">
        <f t="shared" si="8"/>
        <v/>
      </c>
      <c r="P57" s="21">
        <f t="shared" si="8"/>
        <v>0</v>
      </c>
      <c r="Q57" s="21">
        <f t="shared" ref="Q57:R57" si="19">P57</f>
        <v>0</v>
      </c>
      <c r="R57" s="21">
        <f t="shared" si="19"/>
        <v>0</v>
      </c>
      <c r="T57" t="str">
        <f t="shared" si="5"/>
        <v>FV____CASH</v>
      </c>
    </row>
    <row r="58" spans="1:20" x14ac:dyDescent="0.25">
      <c r="A58" s="1" t="s">
        <v>8</v>
      </c>
      <c r="B58" s="23"/>
      <c r="I58" s="33" t="str">
        <f>IF(AND(B23&gt;0,$B$4&gt;0),VLOOKUP($B$4,data!$C:$E,3,0),"")</f>
        <v/>
      </c>
      <c r="L58" s="35" t="str">
        <f t="shared" si="10"/>
        <v/>
      </c>
      <c r="N58" s="35" t="str">
        <f t="shared" si="7"/>
        <v/>
      </c>
      <c r="O58" t="str">
        <f t="shared" si="8"/>
        <v/>
      </c>
      <c r="P58" s="21">
        <f t="shared" si="8"/>
        <v>0</v>
      </c>
      <c r="Q58" s="21">
        <f t="shared" ref="Q58:R58" si="20">P58</f>
        <v>0</v>
      </c>
      <c r="R58" s="21">
        <f t="shared" si="20"/>
        <v>0</v>
      </c>
      <c r="T58" t="str">
        <f t="shared" si="5"/>
        <v>FV____CASH</v>
      </c>
    </row>
    <row r="59" spans="1:20" x14ac:dyDescent="0.25">
      <c r="I59" s="33" t="str">
        <f>IF(AND(B24&gt;0,$B$4&gt;0),VLOOKUP($B$4,data!$C:$E,3,0),"")</f>
        <v/>
      </c>
      <c r="L59" s="35" t="str">
        <f t="shared" si="10"/>
        <v/>
      </c>
      <c r="N59" s="35" t="str">
        <f t="shared" si="7"/>
        <v/>
      </c>
      <c r="O59" t="str">
        <f t="shared" si="8"/>
        <v/>
      </c>
      <c r="P59" s="21">
        <f t="shared" si="8"/>
        <v>0</v>
      </c>
      <c r="Q59" s="21">
        <f t="shared" ref="Q59:R59" si="21">P59</f>
        <v>0</v>
      </c>
      <c r="R59" s="21">
        <f t="shared" si="21"/>
        <v>0</v>
      </c>
      <c r="T59" t="str">
        <f t="shared" si="5"/>
        <v>FV____CASH</v>
      </c>
    </row>
    <row r="60" spans="1:20" x14ac:dyDescent="0.25">
      <c r="I60" s="33" t="str">
        <f>IF(AND(B25&gt;0,$B$4&gt;0),VLOOKUP($B$4,data!$C:$E,3,0),"")</f>
        <v/>
      </c>
      <c r="L60" s="35" t="str">
        <f t="shared" si="10"/>
        <v/>
      </c>
      <c r="N60" s="35" t="str">
        <f t="shared" si="7"/>
        <v/>
      </c>
      <c r="O60" t="str">
        <f t="shared" si="8"/>
        <v/>
      </c>
      <c r="P60" s="21">
        <f t="shared" si="8"/>
        <v>0</v>
      </c>
      <c r="Q60" s="21">
        <f t="shared" ref="Q60:R60" si="22">P60</f>
        <v>0</v>
      </c>
      <c r="R60" s="21">
        <f t="shared" si="22"/>
        <v>0</v>
      </c>
      <c r="T60" t="str">
        <f t="shared" si="5"/>
        <v>FV____CASH</v>
      </c>
    </row>
    <row r="61" spans="1:20" x14ac:dyDescent="0.25">
      <c r="I61" s="33" t="str">
        <f>IF(AND(B26&gt;0,$B$4&gt;0),VLOOKUP($B$4,data!$C:$E,3,0),"")</f>
        <v/>
      </c>
      <c r="L61" s="35" t="str">
        <f t="shared" si="10"/>
        <v/>
      </c>
      <c r="N61" s="35" t="str">
        <f t="shared" si="7"/>
        <v/>
      </c>
      <c r="O61" t="str">
        <f t="shared" si="8"/>
        <v/>
      </c>
      <c r="P61" s="21">
        <f t="shared" si="8"/>
        <v>0</v>
      </c>
      <c r="Q61" s="21">
        <f t="shared" ref="Q61:R61" si="23">P61</f>
        <v>0</v>
      </c>
      <c r="R61" s="21">
        <f t="shared" si="23"/>
        <v>0</v>
      </c>
      <c r="T61" t="str">
        <f t="shared" si="5"/>
        <v>FV____CASH</v>
      </c>
    </row>
    <row r="62" spans="1:20" x14ac:dyDescent="0.25">
      <c r="I62" s="33" t="str">
        <f>IF(AND(B27&gt;0,$B$4&gt;0),VLOOKUP($B$4,data!$C:$E,3,0),"")</f>
        <v/>
      </c>
      <c r="L62" s="35" t="str">
        <f t="shared" si="10"/>
        <v/>
      </c>
      <c r="N62" s="35" t="str">
        <f t="shared" si="7"/>
        <v/>
      </c>
      <c r="O62" t="str">
        <f t="shared" si="8"/>
        <v/>
      </c>
      <c r="P62" s="21">
        <f t="shared" si="8"/>
        <v>0</v>
      </c>
      <c r="Q62" s="21">
        <f t="shared" ref="Q62:R62" si="24">P62</f>
        <v>0</v>
      </c>
      <c r="R62" s="21">
        <f t="shared" si="24"/>
        <v>0</v>
      </c>
      <c r="T62" t="str">
        <f t="shared" si="5"/>
        <v>FV____CASH</v>
      </c>
    </row>
    <row r="63" spans="1:20" x14ac:dyDescent="0.25">
      <c r="I63" s="33" t="str">
        <f>IF(AND(B28&gt;0,$B$4&gt;0),VLOOKUP($B$4,data!$C:$E,3,0),"")</f>
        <v/>
      </c>
      <c r="L63" s="35" t="str">
        <f t="shared" si="10"/>
        <v/>
      </c>
      <c r="N63" s="35" t="str">
        <f t="shared" si="7"/>
        <v/>
      </c>
      <c r="O63" t="str">
        <f t="shared" si="8"/>
        <v/>
      </c>
      <c r="P63" s="21">
        <f t="shared" si="8"/>
        <v>0</v>
      </c>
      <c r="Q63" s="21">
        <f t="shared" ref="Q63:R63" si="25">P63</f>
        <v>0</v>
      </c>
      <c r="R63" s="21">
        <f t="shared" si="25"/>
        <v>0</v>
      </c>
      <c r="T63" t="str">
        <f t="shared" si="5"/>
        <v>FV____CASH</v>
      </c>
    </row>
    <row r="64" spans="1:20" x14ac:dyDescent="0.25">
      <c r="I64" s="33" t="str">
        <f>IF(AND(B29&gt;0,$B$4&gt;0),VLOOKUP($B$4,data!$C:$E,3,0),"")</f>
        <v/>
      </c>
      <c r="L64" s="35" t="str">
        <f t="shared" si="10"/>
        <v/>
      </c>
      <c r="N64" s="35" t="str">
        <f t="shared" si="7"/>
        <v/>
      </c>
      <c r="O64" t="str">
        <f t="shared" si="8"/>
        <v/>
      </c>
      <c r="P64" s="21">
        <f t="shared" si="8"/>
        <v>0</v>
      </c>
      <c r="Q64" s="21">
        <f t="shared" ref="Q64:R64" si="26">P64</f>
        <v>0</v>
      </c>
      <c r="R64" s="21">
        <f t="shared" si="26"/>
        <v>0</v>
      </c>
      <c r="T64" t="str">
        <f t="shared" si="5"/>
        <v>FV____CASH</v>
      </c>
    </row>
    <row r="65" spans="9:20" x14ac:dyDescent="0.25">
      <c r="I65" s="33" t="str">
        <f>IF(AND(B30&gt;0,$B$4&gt;0),VLOOKUP($B$4,data!$C:$E,3,0),"")</f>
        <v/>
      </c>
      <c r="L65" s="35" t="str">
        <f t="shared" si="10"/>
        <v/>
      </c>
      <c r="N65" s="35" t="str">
        <f t="shared" si="7"/>
        <v/>
      </c>
      <c r="O65" t="str">
        <f t="shared" si="8"/>
        <v/>
      </c>
      <c r="P65" s="21">
        <f t="shared" si="8"/>
        <v>0</v>
      </c>
      <c r="Q65" s="21">
        <f t="shared" ref="Q65:R65" si="27">P65</f>
        <v>0</v>
      </c>
      <c r="R65" s="21">
        <f t="shared" si="27"/>
        <v>0</v>
      </c>
      <c r="T65" t="str">
        <f t="shared" si="5"/>
        <v>FV____CASH</v>
      </c>
    </row>
    <row r="66" spans="9:20" x14ac:dyDescent="0.25">
      <c r="I66" s="33" t="str">
        <f>IF(AND(B31&gt;0,$B$4&gt;0),VLOOKUP($B$4,data!$C:$E,3,0),"")</f>
        <v/>
      </c>
      <c r="L66" s="35" t="str">
        <f t="shared" si="10"/>
        <v/>
      </c>
      <c r="N66" s="35" t="str">
        <f t="shared" si="7"/>
        <v/>
      </c>
      <c r="O66" t="str">
        <f t="shared" si="8"/>
        <v/>
      </c>
      <c r="P66" s="21">
        <f t="shared" si="8"/>
        <v>0</v>
      </c>
      <c r="Q66" s="21">
        <f t="shared" ref="Q66:R66" si="28">P66</f>
        <v>0</v>
      </c>
      <c r="R66" s="21">
        <f t="shared" si="28"/>
        <v>0</v>
      </c>
      <c r="T66" t="str">
        <f t="shared" si="5"/>
        <v>FV____CASH</v>
      </c>
    </row>
    <row r="67" spans="9:20" x14ac:dyDescent="0.25">
      <c r="I67" s="33" t="str">
        <f>IF(AND(B32&gt;0,$B$4&gt;0),VLOOKUP($B$4,data!$C:$E,3,0),"")</f>
        <v/>
      </c>
      <c r="L67" s="35" t="str">
        <f t="shared" si="10"/>
        <v/>
      </c>
      <c r="N67" s="35" t="str">
        <f t="shared" si="7"/>
        <v/>
      </c>
      <c r="O67" t="str">
        <f t="shared" si="8"/>
        <v/>
      </c>
      <c r="P67" s="21">
        <f t="shared" si="8"/>
        <v>0</v>
      </c>
      <c r="Q67" s="21">
        <f t="shared" ref="Q67:R67" si="29">P67</f>
        <v>0</v>
      </c>
      <c r="R67" s="21">
        <f t="shared" si="29"/>
        <v>0</v>
      </c>
      <c r="T67" t="str">
        <f t="shared" si="5"/>
        <v>FV____CASH</v>
      </c>
    </row>
    <row r="68" spans="9:20" x14ac:dyDescent="0.25">
      <c r="I68" s="33" t="str">
        <f>IF(AND(B33&gt;0,$B$4&gt;0),VLOOKUP($B$4,data!$C:$E,3,0),"")</f>
        <v/>
      </c>
      <c r="L68" s="35" t="str">
        <f t="shared" si="10"/>
        <v/>
      </c>
      <c r="N68" s="35" t="str">
        <f t="shared" si="7"/>
        <v/>
      </c>
      <c r="O68" t="str">
        <f t="shared" si="8"/>
        <v/>
      </c>
      <c r="P68" s="21">
        <f t="shared" si="8"/>
        <v>0</v>
      </c>
      <c r="Q68" s="21">
        <f t="shared" ref="Q68:R68" si="30">P68</f>
        <v>0</v>
      </c>
      <c r="R68" s="21">
        <f t="shared" si="30"/>
        <v>0</v>
      </c>
      <c r="T68" t="str">
        <f t="shared" si="5"/>
        <v>FV____CASH</v>
      </c>
    </row>
    <row r="69" spans="9:20" x14ac:dyDescent="0.25">
      <c r="I69" s="33" t="str">
        <f>IF(AND(B34&gt;0,$B$4&gt;0),VLOOKUP($B$4,data!$C:$E,3,0),"")</f>
        <v/>
      </c>
      <c r="L69" s="35" t="str">
        <f t="shared" si="10"/>
        <v/>
      </c>
      <c r="N69" s="35" t="str">
        <f t="shared" si="7"/>
        <v/>
      </c>
      <c r="O69" t="str">
        <f t="shared" si="8"/>
        <v/>
      </c>
      <c r="P69" s="21">
        <f t="shared" si="8"/>
        <v>0</v>
      </c>
      <c r="Q69" s="21">
        <f t="shared" ref="Q69:R69" si="31">P69</f>
        <v>0</v>
      </c>
      <c r="R69" s="21">
        <f t="shared" si="31"/>
        <v>0</v>
      </c>
      <c r="T69" t="str">
        <f t="shared" si="5"/>
        <v>FV____CASH</v>
      </c>
    </row>
    <row r="70" spans="9:20" x14ac:dyDescent="0.25">
      <c r="I70" s="33" t="str">
        <f>IF(AND(B35&gt;0,$B$4&gt;0),VLOOKUP($B$4,data!$C:$E,3,0),"")</f>
        <v/>
      </c>
      <c r="L70" s="35" t="str">
        <f t="shared" si="10"/>
        <v/>
      </c>
      <c r="N70" s="35" t="str">
        <f t="shared" si="7"/>
        <v/>
      </c>
      <c r="O70" t="str">
        <f t="shared" si="8"/>
        <v/>
      </c>
      <c r="P70" s="21">
        <f t="shared" si="8"/>
        <v>0</v>
      </c>
      <c r="Q70" s="21">
        <f t="shared" ref="Q70:R70" si="32">P70</f>
        <v>0</v>
      </c>
      <c r="R70" s="21">
        <f t="shared" si="32"/>
        <v>0</v>
      </c>
      <c r="T70" t="str">
        <f t="shared" si="5"/>
        <v>FV____CASH</v>
      </c>
    </row>
    <row r="71" spans="9:20" x14ac:dyDescent="0.25">
      <c r="I71" s="33" t="str">
        <f>IF(AND(B36&gt;0,$B$4&gt;0),VLOOKUP($B$4,data!$C:$E,3,0),"")</f>
        <v/>
      </c>
      <c r="L71" s="35" t="str">
        <f t="shared" si="10"/>
        <v/>
      </c>
      <c r="N71" s="35" t="str">
        <f t="shared" si="7"/>
        <v/>
      </c>
      <c r="O71" t="str">
        <f t="shared" si="8"/>
        <v/>
      </c>
      <c r="P71" s="21">
        <f t="shared" si="8"/>
        <v>0</v>
      </c>
      <c r="Q71" s="21">
        <f t="shared" ref="Q71:R71" si="33">P71</f>
        <v>0</v>
      </c>
      <c r="R71" s="21">
        <f t="shared" si="33"/>
        <v>0</v>
      </c>
      <c r="T71" t="str">
        <f t="shared" si="5"/>
        <v>FV____CASH</v>
      </c>
    </row>
    <row r="72" spans="9:20" x14ac:dyDescent="0.25">
      <c r="I72" s="33" t="str">
        <f>IF(AND(B37&gt;0,$B$4&gt;0),VLOOKUP($B$4,data!$C:$E,3,0),"")</f>
        <v/>
      </c>
      <c r="L72" s="35" t="str">
        <f t="shared" si="10"/>
        <v/>
      </c>
      <c r="N72" s="35" t="str">
        <f t="shared" si="7"/>
        <v/>
      </c>
      <c r="O72" t="str">
        <f t="shared" si="8"/>
        <v/>
      </c>
      <c r="P72" s="21">
        <f t="shared" si="8"/>
        <v>0</v>
      </c>
      <c r="Q72" s="21">
        <f t="shared" ref="Q72:R72" si="34">P72</f>
        <v>0</v>
      </c>
      <c r="R72" s="21">
        <f t="shared" si="34"/>
        <v>0</v>
      </c>
      <c r="T72" t="str">
        <f t="shared" si="5"/>
        <v>FV____CASH</v>
      </c>
    </row>
    <row r="73" spans="9:20" x14ac:dyDescent="0.25">
      <c r="I73" s="33" t="str">
        <f>IF(AND(B38&gt;0,$B$4&gt;0),VLOOKUP($B$4,data!$C:$E,3,0),"")</f>
        <v/>
      </c>
      <c r="L73" s="35" t="str">
        <f t="shared" si="10"/>
        <v/>
      </c>
      <c r="N73" s="35" t="str">
        <f t="shared" si="7"/>
        <v/>
      </c>
      <c r="O73" t="str">
        <f t="shared" si="8"/>
        <v/>
      </c>
      <c r="P73" s="21">
        <f t="shared" si="8"/>
        <v>0</v>
      </c>
      <c r="Q73" s="21">
        <f t="shared" ref="Q73:R73" si="35">P73</f>
        <v>0</v>
      </c>
      <c r="R73" s="21">
        <f t="shared" si="35"/>
        <v>0</v>
      </c>
      <c r="T73" t="str">
        <f t="shared" si="5"/>
        <v>FV____CASH</v>
      </c>
    </row>
    <row r="74" spans="9:20" x14ac:dyDescent="0.25">
      <c r="I74" s="33" t="str">
        <f>IF(AND(B39&gt;0,$B$4&gt;0),VLOOKUP($B$4,data!$C:$E,3,0),"")</f>
        <v/>
      </c>
      <c r="L74" s="35" t="str">
        <f t="shared" si="10"/>
        <v/>
      </c>
      <c r="N74" s="35" t="str">
        <f t="shared" si="7"/>
        <v/>
      </c>
      <c r="O74" t="str">
        <f t="shared" si="8"/>
        <v/>
      </c>
      <c r="P74" s="21">
        <f t="shared" si="8"/>
        <v>0</v>
      </c>
      <c r="Q74" s="21">
        <f t="shared" ref="Q74:R74" si="36">P74</f>
        <v>0</v>
      </c>
      <c r="R74" s="21">
        <f t="shared" si="36"/>
        <v>0</v>
      </c>
      <c r="T74" t="str">
        <f t="shared" si="5"/>
        <v>FV____CASH</v>
      </c>
    </row>
    <row r="75" spans="9:20" x14ac:dyDescent="0.25">
      <c r="I75" s="33" t="str">
        <f>IF(AND(B40&gt;0,$B$4&gt;0),VLOOKUP($B$4,data!$C:$E,3,0),"")</f>
        <v/>
      </c>
      <c r="L75" s="35" t="str">
        <f t="shared" si="10"/>
        <v/>
      </c>
      <c r="N75" s="35" t="str">
        <f t="shared" si="7"/>
        <v/>
      </c>
      <c r="O75" t="str">
        <f t="shared" si="8"/>
        <v/>
      </c>
      <c r="P75" s="21">
        <f t="shared" si="8"/>
        <v>0</v>
      </c>
      <c r="Q75" s="21">
        <f t="shared" ref="Q75:R75" si="37">P75</f>
        <v>0</v>
      </c>
      <c r="R75" s="21">
        <f t="shared" si="37"/>
        <v>0</v>
      </c>
      <c r="T75" t="str">
        <f t="shared" si="5"/>
        <v>FV____CASH</v>
      </c>
    </row>
    <row r="76" spans="9:20" x14ac:dyDescent="0.25">
      <c r="I76" s="33" t="str">
        <f>IF(AND(B41&gt;0,$B$4&gt;0),VLOOKUP($B$4,data!$C:$E,3,0),"")</f>
        <v/>
      </c>
      <c r="L76" s="35" t="str">
        <f t="shared" si="10"/>
        <v/>
      </c>
      <c r="N76" s="35" t="str">
        <f t="shared" si="7"/>
        <v/>
      </c>
      <c r="O76" t="str">
        <f t="shared" si="8"/>
        <v/>
      </c>
      <c r="P76" s="21">
        <f t="shared" si="8"/>
        <v>0</v>
      </c>
      <c r="Q76" s="21">
        <f t="shared" ref="Q76:R76" si="38">P76</f>
        <v>0</v>
      </c>
      <c r="R76" s="21">
        <f t="shared" si="38"/>
        <v>0</v>
      </c>
      <c r="T76" t="str">
        <f t="shared" si="5"/>
        <v>FV____CASH</v>
      </c>
    </row>
    <row r="77" spans="9:20" x14ac:dyDescent="0.25">
      <c r="I77" s="33" t="str">
        <f>IF(AND(B42&gt;0,$B$4&gt;0),VLOOKUP($B$4,data!$C:$E,3,0),"")</f>
        <v/>
      </c>
      <c r="L77" s="35" t="str">
        <f t="shared" si="10"/>
        <v/>
      </c>
      <c r="N77" s="35" t="str">
        <f t="shared" si="7"/>
        <v/>
      </c>
      <c r="O77" t="str">
        <f t="shared" si="8"/>
        <v/>
      </c>
      <c r="P77" s="21">
        <f t="shared" si="8"/>
        <v>0</v>
      </c>
      <c r="Q77" s="21">
        <f t="shared" ref="Q77:R77" si="39">P77</f>
        <v>0</v>
      </c>
      <c r="R77" s="21">
        <f t="shared" si="39"/>
        <v>0</v>
      </c>
      <c r="T77" t="str">
        <f t="shared" ref="T77:T81" si="40">_xlfn.CONCAT("FV","_",$B$4,"_",$B$6,"_",$B$7,"_CASH")</f>
        <v>FV____CASH</v>
      </c>
    </row>
    <row r="78" spans="9:20" x14ac:dyDescent="0.25">
      <c r="I78" s="33" t="str">
        <f>IF(AND(B43&gt;0,$B$4&gt;0),VLOOKUP($B$4,data!$C:$E,3,0),"")</f>
        <v/>
      </c>
      <c r="L78" s="35" t="str">
        <f t="shared" si="10"/>
        <v/>
      </c>
      <c r="N78" s="35" t="str">
        <f t="shared" si="7"/>
        <v/>
      </c>
      <c r="O78" t="str">
        <f t="shared" si="8"/>
        <v/>
      </c>
      <c r="P78" s="21">
        <f t="shared" si="8"/>
        <v>0</v>
      </c>
      <c r="Q78" s="21">
        <f t="shared" ref="Q78:R78" si="41">P78</f>
        <v>0</v>
      </c>
      <c r="R78" s="21">
        <f t="shared" si="41"/>
        <v>0</v>
      </c>
      <c r="T78" t="str">
        <f t="shared" si="40"/>
        <v>FV____CASH</v>
      </c>
    </row>
    <row r="79" spans="9:20" x14ac:dyDescent="0.25">
      <c r="I79" s="33" t="str">
        <f>IF(AND(B44&gt;0,$B$4&gt;0),VLOOKUP($B$4,data!$C:$E,3,0),"")</f>
        <v/>
      </c>
      <c r="L79" s="35" t="str">
        <f t="shared" si="10"/>
        <v/>
      </c>
      <c r="N79" s="35" t="str">
        <f t="shared" si="7"/>
        <v/>
      </c>
      <c r="O79" t="str">
        <f t="shared" si="8"/>
        <v/>
      </c>
      <c r="P79" s="21">
        <f t="shared" si="8"/>
        <v>0</v>
      </c>
      <c r="Q79" s="21">
        <f t="shared" ref="Q79:R79" si="42">P79</f>
        <v>0</v>
      </c>
      <c r="R79" s="21">
        <f t="shared" si="42"/>
        <v>0</v>
      </c>
      <c r="T79" t="str">
        <f t="shared" si="40"/>
        <v>FV____CASH</v>
      </c>
    </row>
    <row r="80" spans="9:20" x14ac:dyDescent="0.25">
      <c r="I80" s="33" t="str">
        <f>IF(AND(B45&gt;0,$B$4&gt;0),VLOOKUP($B$4,data!$C:$E,3,0),"")</f>
        <v/>
      </c>
      <c r="L80" s="35" t="str">
        <f t="shared" si="10"/>
        <v/>
      </c>
      <c r="N80" s="35" t="str">
        <f t="shared" si="7"/>
        <v/>
      </c>
      <c r="O80" t="str">
        <f t="shared" si="8"/>
        <v/>
      </c>
      <c r="P80" s="21">
        <f t="shared" si="8"/>
        <v>0</v>
      </c>
      <c r="Q80" s="21">
        <f t="shared" ref="Q80:R80" si="43">P80</f>
        <v>0</v>
      </c>
      <c r="R80" s="21">
        <f t="shared" si="43"/>
        <v>0</v>
      </c>
      <c r="T80" t="str">
        <f t="shared" si="40"/>
        <v>FV____CASH</v>
      </c>
    </row>
    <row r="81" spans="9:20" x14ac:dyDescent="0.25">
      <c r="I81" s="33" t="str">
        <f>IF(AND(B46&gt;0,$B$4&gt;0),VLOOKUP($B$4,data!$C:$E,3,0),"")</f>
        <v/>
      </c>
      <c r="L81" s="35" t="str">
        <f t="shared" si="10"/>
        <v/>
      </c>
      <c r="N81" s="35" t="str">
        <f t="shared" si="7"/>
        <v/>
      </c>
      <c r="O81" t="str">
        <f t="shared" si="8"/>
        <v/>
      </c>
      <c r="P81" s="21">
        <f t="shared" si="8"/>
        <v>0</v>
      </c>
      <c r="Q81" s="21">
        <f t="shared" ref="Q81:R81" si="44">P81</f>
        <v>0</v>
      </c>
      <c r="R81" s="21">
        <f t="shared" si="44"/>
        <v>0</v>
      </c>
      <c r="T81" t="str">
        <f t="shared" si="40"/>
        <v>FV____CASH</v>
      </c>
    </row>
  </sheetData>
  <sheetProtection algorithmName="SHA-512" hashValue="9L42EyL21tq49bv+X//Y45BeejCt4niA8OvlKLwZ8k9ED48Fp9FYrVc9g0u+Z2Va84NtTl6dH4zPcIbONTnVTQ==" saltValue="pNcXaIGCFKuH+MP8u2P1qA==" spinCount="100000" sheet="1" objects="1" scenarios="1"/>
  <protectedRanges>
    <protectedRange sqref="B5" name="Rozsah2"/>
    <protectedRange sqref="A12:A46" name="Oblast4"/>
  </protectedRanges>
  <autoFilter ref="I11:AV81" xr:uid="{00000000-0009-0000-0000-000000000000}"/>
  <dataValidations xWindow="302" yWindow="1041" count="4">
    <dataValidation errorStyle="information" allowBlank="1" showInputMessage="1" showErrorMessage="1" errorTitle="popis" promptTitle="Vlastny popis" prompt="ak pole Popis vydavku obsahuje hodnotu INE, doplnte vlastny popis_x000a_" sqref="D12:D46" xr:uid="{00000000-0002-0000-0000-000000000000}"/>
    <dataValidation type="date" allowBlank="1" showInputMessage="1" showErrorMessage="1" sqref="B3" xr:uid="{00000000-0002-0000-0000-000001000000}">
      <formula1>42736</formula1>
      <formula2>44196</formula2>
    </dataValidation>
    <dataValidation type="decimal" operator="greaterThan" allowBlank="1" showInputMessage="1" showErrorMessage="1" sqref="E12:E46" xr:uid="{00000000-0002-0000-0000-000002000000}">
      <formula1>0</formula1>
    </dataValidation>
    <dataValidation type="date" allowBlank="1" showInputMessage="1" showErrorMessage="1" promptTitle="Datum" prompt="Vyplnte datum v tvare DD.MM.RRRR" sqref="B12:B46" xr:uid="{00000000-0002-0000-0000-000004000000}">
      <formula1>42370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02" yWindow="1041" count="3">
        <x14:dataValidation type="list" allowBlank="1" showInputMessage="1" showErrorMessage="1" xr:uid="{00000000-0002-0000-0000-000006000000}">
          <x14:formula1>
            <xm:f>data!$M$2:$M$33</xm:f>
          </x14:formula1>
          <xm:sqref>F12:F46</xm:sqref>
        </x14:dataValidation>
        <x14:dataValidation type="list" allowBlank="1" showInputMessage="1" showErrorMessage="1" promptTitle="Popis výdavku" prompt="Vyberte položku z menu. " xr:uid="{00000000-0002-0000-0000-000007000000}">
          <x14:formula1>
            <xm:f>data!$O$2:$O$16</xm:f>
          </x14:formula1>
          <xm:sqref>C12:C46</xm:sqref>
        </x14:dataValidation>
        <x14:dataValidation type="list" allowBlank="1" showInputMessage="1" showErrorMessage="1" xr:uid="{00000000-0002-0000-0000-000008000000}">
          <x14:formula1>
            <xm:f>data!$C$2:$C$5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7"/>
  <sheetViews>
    <sheetView showGridLines="0" workbookViewId="0">
      <selection activeCell="C10" sqref="C10"/>
    </sheetView>
  </sheetViews>
  <sheetFormatPr defaultRowHeight="15" x14ac:dyDescent="0.25"/>
  <cols>
    <col min="1" max="1" width="9.42578125" customWidth="1"/>
    <col min="3" max="3" width="30.7109375" bestFit="1" customWidth="1"/>
    <col min="4" max="4" width="14.140625" style="46" bestFit="1" customWidth="1"/>
    <col min="5" max="5" width="10.140625" bestFit="1" customWidth="1"/>
    <col min="6" max="6" width="27.140625" bestFit="1" customWidth="1"/>
    <col min="8" max="8" width="37.85546875" bestFit="1" customWidth="1"/>
    <col min="9" max="9" width="10" customWidth="1"/>
    <col min="15" max="15" width="16.28515625" bestFit="1" customWidth="1"/>
    <col min="16" max="16" width="10.7109375" bestFit="1" customWidth="1"/>
    <col min="17" max="17" width="37.85546875" bestFit="1" customWidth="1"/>
  </cols>
  <sheetData>
    <row r="1" spans="1:17" x14ac:dyDescent="0.25">
      <c r="A1" t="s">
        <v>9</v>
      </c>
      <c r="C1" s="41" t="s">
        <v>103</v>
      </c>
      <c r="D1" s="45" t="s">
        <v>104</v>
      </c>
      <c r="E1" s="41" t="s">
        <v>12</v>
      </c>
      <c r="F1" s="41" t="s">
        <v>13</v>
      </c>
      <c r="H1" t="s">
        <v>17</v>
      </c>
      <c r="I1" t="s">
        <v>12</v>
      </c>
      <c r="M1" t="s">
        <v>49</v>
      </c>
      <c r="O1" t="s">
        <v>51</v>
      </c>
      <c r="P1" t="s">
        <v>53</v>
      </c>
      <c r="Q1" t="s">
        <v>54</v>
      </c>
    </row>
    <row r="2" spans="1:17" x14ac:dyDescent="0.25">
      <c r="A2">
        <v>1</v>
      </c>
      <c r="C2" t="s">
        <v>114</v>
      </c>
      <c r="D2" s="46" t="s">
        <v>102</v>
      </c>
      <c r="E2">
        <v>327020001</v>
      </c>
      <c r="F2" t="s">
        <v>106</v>
      </c>
      <c r="H2" t="s">
        <v>15</v>
      </c>
      <c r="I2">
        <v>533020029</v>
      </c>
      <c r="M2" s="20" t="s">
        <v>33</v>
      </c>
      <c r="O2" s="49" t="s">
        <v>60</v>
      </c>
      <c r="P2" s="49">
        <v>533020025</v>
      </c>
      <c r="Q2" s="49" t="s">
        <v>14</v>
      </c>
    </row>
    <row r="3" spans="1:17" x14ac:dyDescent="0.25">
      <c r="A3">
        <f>A2+1</f>
        <v>2</v>
      </c>
      <c r="C3" t="s">
        <v>119</v>
      </c>
      <c r="D3" s="46" t="s">
        <v>102</v>
      </c>
      <c r="E3">
        <v>327020006</v>
      </c>
      <c r="F3" t="s">
        <v>115</v>
      </c>
      <c r="H3" t="s">
        <v>14</v>
      </c>
      <c r="I3">
        <v>533020025</v>
      </c>
      <c r="M3" s="20" t="s">
        <v>20</v>
      </c>
      <c r="O3" s="1" t="s">
        <v>16</v>
      </c>
      <c r="P3" s="1">
        <v>533020038</v>
      </c>
      <c r="Q3" s="1" t="s">
        <v>16</v>
      </c>
    </row>
    <row r="4" spans="1:17" x14ac:dyDescent="0.25">
      <c r="A4">
        <f t="shared" ref="A4:A13" si="0">A3+1</f>
        <v>3</v>
      </c>
      <c r="C4" t="s">
        <v>107</v>
      </c>
      <c r="D4" s="46" t="s">
        <v>102</v>
      </c>
      <c r="E4">
        <v>327020003</v>
      </c>
      <c r="F4" t="s">
        <v>108</v>
      </c>
      <c r="H4" t="s">
        <v>110</v>
      </c>
      <c r="I4">
        <v>532020008</v>
      </c>
      <c r="M4" s="20" t="s">
        <v>34</v>
      </c>
      <c r="O4" s="49" t="s">
        <v>59</v>
      </c>
      <c r="P4" s="49">
        <v>533020025</v>
      </c>
      <c r="Q4" s="49" t="s">
        <v>14</v>
      </c>
    </row>
    <row r="5" spans="1:17" x14ac:dyDescent="0.25">
      <c r="A5">
        <f t="shared" si="0"/>
        <v>4</v>
      </c>
      <c r="C5" s="47" t="s">
        <v>116</v>
      </c>
      <c r="D5" s="46" t="s">
        <v>102</v>
      </c>
      <c r="E5">
        <v>327020007</v>
      </c>
      <c r="F5" t="s">
        <v>118</v>
      </c>
      <c r="H5" t="s">
        <v>58</v>
      </c>
      <c r="I5">
        <v>533020020</v>
      </c>
      <c r="M5" s="20" t="s">
        <v>35</v>
      </c>
      <c r="O5" s="1" t="s">
        <v>55</v>
      </c>
      <c r="P5" s="1">
        <v>533020029</v>
      </c>
      <c r="Q5" s="1" t="s">
        <v>15</v>
      </c>
    </row>
    <row r="6" spans="1:17" x14ac:dyDescent="0.25">
      <c r="A6">
        <f t="shared" si="0"/>
        <v>5</v>
      </c>
      <c r="H6" t="s">
        <v>16</v>
      </c>
      <c r="I6">
        <v>533020038</v>
      </c>
      <c r="M6" s="20" t="s">
        <v>36</v>
      </c>
      <c r="O6" s="49" t="s">
        <v>58</v>
      </c>
      <c r="P6" s="49">
        <v>533020020</v>
      </c>
      <c r="Q6" s="49" t="s">
        <v>58</v>
      </c>
    </row>
    <row r="7" spans="1:17" x14ac:dyDescent="0.25">
      <c r="A7">
        <f t="shared" si="0"/>
        <v>6</v>
      </c>
      <c r="B7" s="47"/>
      <c r="H7" t="s">
        <v>112</v>
      </c>
      <c r="I7">
        <v>533020021</v>
      </c>
      <c r="M7" s="20" t="s">
        <v>21</v>
      </c>
      <c r="O7" s="1" t="s">
        <v>109</v>
      </c>
      <c r="P7" s="1">
        <v>532020008</v>
      </c>
      <c r="Q7" s="1" t="s">
        <v>110</v>
      </c>
    </row>
    <row r="8" spans="1:17" x14ac:dyDescent="0.25">
      <c r="A8">
        <f t="shared" si="0"/>
        <v>7</v>
      </c>
      <c r="B8" s="47"/>
      <c r="C8" s="47"/>
      <c r="H8" t="s">
        <v>113</v>
      </c>
      <c r="I8">
        <v>562020012</v>
      </c>
      <c r="M8" s="20" t="s">
        <v>22</v>
      </c>
      <c r="O8" s="49" t="s">
        <v>111</v>
      </c>
      <c r="P8" s="49">
        <v>533020021</v>
      </c>
      <c r="Q8" s="49" t="s">
        <v>112</v>
      </c>
    </row>
    <row r="9" spans="1:17" x14ac:dyDescent="0.25">
      <c r="A9">
        <f t="shared" si="0"/>
        <v>8</v>
      </c>
      <c r="B9" s="47"/>
      <c r="C9" s="47"/>
      <c r="M9" s="20" t="s">
        <v>23</v>
      </c>
      <c r="O9" s="1" t="s">
        <v>57</v>
      </c>
      <c r="P9" s="1">
        <v>562020012</v>
      </c>
      <c r="Q9" s="1" t="s">
        <v>113</v>
      </c>
    </row>
    <row r="10" spans="1:17" x14ac:dyDescent="0.25">
      <c r="A10">
        <f t="shared" si="0"/>
        <v>9</v>
      </c>
      <c r="B10" s="47"/>
      <c r="C10" s="47"/>
      <c r="M10" s="20" t="s">
        <v>37</v>
      </c>
      <c r="O10" t="s">
        <v>56</v>
      </c>
    </row>
    <row r="11" spans="1:17" x14ac:dyDescent="0.25">
      <c r="A11">
        <f t="shared" si="0"/>
        <v>10</v>
      </c>
      <c r="B11" s="47"/>
      <c r="C11" s="47"/>
      <c r="M11" s="20" t="s">
        <v>30</v>
      </c>
    </row>
    <row r="12" spans="1:17" x14ac:dyDescent="0.25">
      <c r="A12">
        <f t="shared" si="0"/>
        <v>11</v>
      </c>
      <c r="B12" s="47"/>
      <c r="C12" s="47"/>
      <c r="M12" s="20" t="s">
        <v>24</v>
      </c>
    </row>
    <row r="13" spans="1:17" x14ac:dyDescent="0.25">
      <c r="A13">
        <f t="shared" si="0"/>
        <v>12</v>
      </c>
      <c r="B13" s="47"/>
      <c r="C13" s="47"/>
      <c r="M13" s="20" t="s">
        <v>28</v>
      </c>
    </row>
    <row r="14" spans="1:17" x14ac:dyDescent="0.25">
      <c r="B14" s="47"/>
      <c r="C14" s="47"/>
      <c r="M14" s="20" t="s">
        <v>38</v>
      </c>
    </row>
    <row r="15" spans="1:17" x14ac:dyDescent="0.25">
      <c r="B15" s="47"/>
      <c r="C15" s="47"/>
      <c r="M15" s="20" t="s">
        <v>39</v>
      </c>
    </row>
    <row r="16" spans="1:17" x14ac:dyDescent="0.25">
      <c r="B16" s="47"/>
      <c r="C16" s="47"/>
      <c r="M16" s="20" t="s">
        <v>40</v>
      </c>
    </row>
    <row r="17" spans="2:13" x14ac:dyDescent="0.25">
      <c r="B17" s="47"/>
      <c r="C17" s="50"/>
      <c r="E17" s="44"/>
      <c r="F17" s="44"/>
      <c r="M17" s="20" t="s">
        <v>19</v>
      </c>
    </row>
    <row r="18" spans="2:13" x14ac:dyDescent="0.25">
      <c r="B18" s="47"/>
      <c r="C18" s="47"/>
      <c r="M18" s="20" t="s">
        <v>41</v>
      </c>
    </row>
    <row r="19" spans="2:13" x14ac:dyDescent="0.25">
      <c r="B19" s="47"/>
      <c r="C19" s="47"/>
      <c r="M19" s="20" t="s">
        <v>42</v>
      </c>
    </row>
    <row r="20" spans="2:13" x14ac:dyDescent="0.25">
      <c r="B20" s="47"/>
      <c r="C20" s="47"/>
      <c r="M20" s="20" t="s">
        <v>43</v>
      </c>
    </row>
    <row r="21" spans="2:13" x14ac:dyDescent="0.25">
      <c r="B21" s="47"/>
      <c r="C21" s="47"/>
      <c r="M21" s="20" t="s">
        <v>29</v>
      </c>
    </row>
    <row r="22" spans="2:13" x14ac:dyDescent="0.25">
      <c r="B22" s="47"/>
      <c r="C22" s="47"/>
      <c r="M22" s="20" t="s">
        <v>44</v>
      </c>
    </row>
    <row r="23" spans="2:13" x14ac:dyDescent="0.25">
      <c r="B23" s="47"/>
      <c r="C23" s="47"/>
      <c r="M23" s="20" t="s">
        <v>45</v>
      </c>
    </row>
    <row r="24" spans="2:13" x14ac:dyDescent="0.25">
      <c r="B24" s="47"/>
      <c r="C24" s="47"/>
      <c r="M24" s="20" t="s">
        <v>25</v>
      </c>
    </row>
    <row r="25" spans="2:13" x14ac:dyDescent="0.25">
      <c r="B25" s="47"/>
      <c r="C25" s="47"/>
      <c r="M25" s="20" t="s">
        <v>26</v>
      </c>
    </row>
    <row r="26" spans="2:13" x14ac:dyDescent="0.25">
      <c r="B26" s="47"/>
      <c r="C26" s="47"/>
      <c r="M26" s="20" t="s">
        <v>31</v>
      </c>
    </row>
    <row r="27" spans="2:13" x14ac:dyDescent="0.25">
      <c r="B27" s="47"/>
      <c r="C27" s="47"/>
      <c r="M27" s="20" t="s">
        <v>27</v>
      </c>
    </row>
    <row r="28" spans="2:13" x14ac:dyDescent="0.25">
      <c r="B28" s="47"/>
      <c r="C28" s="47"/>
      <c r="M28" s="20" t="s">
        <v>46</v>
      </c>
    </row>
    <row r="29" spans="2:13" x14ac:dyDescent="0.25">
      <c r="B29" s="47"/>
      <c r="C29" s="47"/>
      <c r="M29" s="20" t="s">
        <v>47</v>
      </c>
    </row>
    <row r="30" spans="2:13" x14ac:dyDescent="0.25">
      <c r="M30" s="20" t="s">
        <v>32</v>
      </c>
    </row>
    <row r="31" spans="2:13" x14ac:dyDescent="0.25">
      <c r="M31" s="20" t="s">
        <v>18</v>
      </c>
    </row>
    <row r="32" spans="2:13" x14ac:dyDescent="0.25">
      <c r="M32" s="20" t="s">
        <v>48</v>
      </c>
    </row>
    <row r="33" spans="3:13" x14ac:dyDescent="0.25">
      <c r="M33" s="20" t="s">
        <v>50</v>
      </c>
    </row>
    <row r="34" spans="3:13" x14ac:dyDescent="0.25">
      <c r="C34" s="47"/>
      <c r="D34" s="48"/>
    </row>
    <row r="35" spans="3:13" x14ac:dyDescent="0.25">
      <c r="C35" s="47"/>
      <c r="D35" s="48"/>
    </row>
    <row r="36" spans="3:13" x14ac:dyDescent="0.25">
      <c r="C36" s="47"/>
      <c r="D36" s="48"/>
    </row>
    <row r="37" spans="3:13" x14ac:dyDescent="0.25">
      <c r="C37" s="47"/>
      <c r="D37" s="48"/>
    </row>
  </sheetData>
  <autoFilter ref="C1:F38" xr:uid="{00000000-0009-0000-0000-000001000000}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vyuctovanie</vt:lpstr>
      <vt:lpstr>cislo_uctu</vt:lpstr>
      <vt:lpstr>vyuctovanie!Oblasť_tlače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Šimúnek Tomáš</dc:creator>
  <cp:lastModifiedBy>Hustavova Lenka</cp:lastModifiedBy>
  <cp:lastPrinted>2017-11-29T15:45:03Z</cp:lastPrinted>
  <dcterms:created xsi:type="dcterms:W3CDTF">2017-11-22T13:37:06Z</dcterms:created>
  <dcterms:modified xsi:type="dcterms:W3CDTF">2018-10-15T14:53:58Z</dcterms:modified>
</cp:coreProperties>
</file>