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\\dc-fs01\NOVIS\NOVIS_HQ\016 - Účtovníctvo\101 - Accounting\Vyúčtovania ZAM\01 Novy formular\"/>
    </mc:Choice>
  </mc:AlternateContent>
  <xr:revisionPtr revIDLastSave="0" documentId="13_ncr:1_{3338AE8E-F0FE-41DB-BD88-F28119053A35}" xr6:coauthVersionLast="37" xr6:coauthVersionMax="37" xr10:uidLastSave="{00000000-0000-0000-0000-000000000000}"/>
  <bookViews>
    <workbookView xWindow="0" yWindow="0" windowWidth="28800" windowHeight="12030" xr2:uid="{00000000-000D-0000-FFFF-FFFF00000000}"/>
  </bookViews>
  <sheets>
    <sheet name="vyuctovanie" sheetId="1" r:id="rId1"/>
    <sheet name="data" sheetId="2" state="veryHidden" r:id="rId2"/>
  </sheets>
  <definedNames>
    <definedName name="_xlnm._FilterDatabase" localSheetId="1" hidden="1">data!$C$1:$F$25</definedName>
    <definedName name="_xlnm._FilterDatabase" localSheetId="0" hidden="1">vyuctovanie!$I$12:$AV$82</definedName>
    <definedName name="cislo_uctu">vyuctovanie!$B$6</definedName>
    <definedName name="_xlnm.Print_Area" localSheetId="0">vyuctovanie!$A$1:$F$61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" l="1"/>
  <c r="B9" i="1"/>
  <c r="B7" i="1" l="1"/>
  <c r="I13" i="1" l="1"/>
  <c r="I48" i="1" l="1"/>
  <c r="I49" i="1" l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M14" i="1" l="1"/>
  <c r="N49" i="1" s="1"/>
  <c r="M15" i="1"/>
  <c r="N50" i="1" s="1"/>
  <c r="M16" i="1"/>
  <c r="N51" i="1" s="1"/>
  <c r="M17" i="1"/>
  <c r="N52" i="1" s="1"/>
  <c r="M18" i="1"/>
  <c r="N53" i="1" s="1"/>
  <c r="M19" i="1"/>
  <c r="N54" i="1" s="1"/>
  <c r="M20" i="1"/>
  <c r="N55" i="1" s="1"/>
  <c r="M21" i="1"/>
  <c r="N56" i="1" s="1"/>
  <c r="M22" i="1"/>
  <c r="N57" i="1" s="1"/>
  <c r="M23" i="1"/>
  <c r="N58" i="1" s="1"/>
  <c r="M24" i="1"/>
  <c r="N59" i="1" s="1"/>
  <c r="M25" i="1"/>
  <c r="N60" i="1" s="1"/>
  <c r="M26" i="1"/>
  <c r="N61" i="1" s="1"/>
  <c r="M27" i="1"/>
  <c r="N62" i="1" s="1"/>
  <c r="M28" i="1"/>
  <c r="N63" i="1" s="1"/>
  <c r="M29" i="1"/>
  <c r="N64" i="1" s="1"/>
  <c r="M30" i="1"/>
  <c r="N65" i="1" s="1"/>
  <c r="M31" i="1"/>
  <c r="N66" i="1" s="1"/>
  <c r="M32" i="1"/>
  <c r="N67" i="1" s="1"/>
  <c r="M33" i="1"/>
  <c r="N68" i="1" s="1"/>
  <c r="M34" i="1"/>
  <c r="N69" i="1" s="1"/>
  <c r="M35" i="1"/>
  <c r="N70" i="1" s="1"/>
  <c r="M36" i="1"/>
  <c r="N71" i="1" s="1"/>
  <c r="M37" i="1"/>
  <c r="N72" i="1" s="1"/>
  <c r="M38" i="1"/>
  <c r="N73" i="1" s="1"/>
  <c r="M39" i="1"/>
  <c r="N74" i="1" s="1"/>
  <c r="M40" i="1"/>
  <c r="N75" i="1" s="1"/>
  <c r="M41" i="1"/>
  <c r="N76" i="1" s="1"/>
  <c r="M42" i="1"/>
  <c r="N77" i="1" s="1"/>
  <c r="M43" i="1"/>
  <c r="N78" i="1" s="1"/>
  <c r="M44" i="1"/>
  <c r="N79" i="1" s="1"/>
  <c r="M45" i="1"/>
  <c r="N80" i="1" s="1"/>
  <c r="M46" i="1"/>
  <c r="N81" i="1" s="1"/>
  <c r="M47" i="1"/>
  <c r="N82" i="1" s="1"/>
  <c r="M13" i="1"/>
  <c r="N48" i="1" s="1"/>
  <c r="K14" i="1"/>
  <c r="K15" i="1"/>
  <c r="K16" i="1"/>
  <c r="K17" i="1"/>
  <c r="K18" i="1"/>
  <c r="K19" i="1"/>
  <c r="K20" i="1"/>
  <c r="K21" i="1"/>
  <c r="K22" i="1"/>
  <c r="L57" i="1" s="1"/>
  <c r="K23" i="1"/>
  <c r="K24" i="1"/>
  <c r="K25" i="1"/>
  <c r="L60" i="1" s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13" i="1"/>
  <c r="L48" i="1" s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O47" i="1"/>
  <c r="O82" i="1" s="1"/>
  <c r="O46" i="1"/>
  <c r="O81" i="1" s="1"/>
  <c r="O45" i="1"/>
  <c r="O80" i="1" s="1"/>
  <c r="O44" i="1"/>
  <c r="O79" i="1" s="1"/>
  <c r="O43" i="1"/>
  <c r="O78" i="1" s="1"/>
  <c r="O42" i="1"/>
  <c r="O77" i="1" s="1"/>
  <c r="O41" i="1"/>
  <c r="O76" i="1" s="1"/>
  <c r="O40" i="1"/>
  <c r="O75" i="1" s="1"/>
  <c r="O39" i="1"/>
  <c r="O74" i="1" s="1"/>
  <c r="O38" i="1"/>
  <c r="O73" i="1" s="1"/>
  <c r="O37" i="1"/>
  <c r="O72" i="1" s="1"/>
  <c r="O36" i="1"/>
  <c r="O71" i="1" s="1"/>
  <c r="O35" i="1"/>
  <c r="O70" i="1" s="1"/>
  <c r="O34" i="1"/>
  <c r="O69" i="1" s="1"/>
  <c r="O33" i="1"/>
  <c r="O68" i="1" s="1"/>
  <c r="O32" i="1"/>
  <c r="O67" i="1" s="1"/>
  <c r="O31" i="1"/>
  <c r="O66" i="1" s="1"/>
  <c r="O30" i="1"/>
  <c r="O65" i="1" s="1"/>
  <c r="O29" i="1"/>
  <c r="O64" i="1" s="1"/>
  <c r="O28" i="1"/>
  <c r="O63" i="1" s="1"/>
  <c r="O27" i="1"/>
  <c r="O62" i="1" s="1"/>
  <c r="O26" i="1"/>
  <c r="O61" i="1" s="1"/>
  <c r="O25" i="1"/>
  <c r="O60" i="1" s="1"/>
  <c r="O24" i="1"/>
  <c r="O59" i="1" s="1"/>
  <c r="O23" i="1"/>
  <c r="O58" i="1" s="1"/>
  <c r="O22" i="1"/>
  <c r="O57" i="1" s="1"/>
  <c r="O21" i="1"/>
  <c r="O56" i="1" s="1"/>
  <c r="O20" i="1"/>
  <c r="O55" i="1" s="1"/>
  <c r="O19" i="1"/>
  <c r="O54" i="1" s="1"/>
  <c r="O17" i="1"/>
  <c r="O52" i="1" s="1"/>
  <c r="O16" i="1"/>
  <c r="O51" i="1" s="1"/>
  <c r="O15" i="1"/>
  <c r="O50" i="1" s="1"/>
  <c r="O14" i="1"/>
  <c r="O49" i="1" s="1"/>
  <c r="O13" i="1"/>
  <c r="O48" i="1" s="1"/>
  <c r="O18" i="1"/>
  <c r="O53" i="1" s="1"/>
  <c r="L81" i="1" l="1"/>
  <c r="P46" i="1"/>
  <c r="P81" i="1" s="1"/>
  <c r="Q81" i="1" s="1"/>
  <c r="R81" i="1" s="1"/>
  <c r="L77" i="1"/>
  <c r="P42" i="1"/>
  <c r="P77" i="1" s="1"/>
  <c r="Q77" i="1" s="1"/>
  <c r="R77" i="1" s="1"/>
  <c r="L73" i="1"/>
  <c r="P38" i="1"/>
  <c r="L69" i="1"/>
  <c r="P34" i="1"/>
  <c r="P69" i="1" s="1"/>
  <c r="Q69" i="1" s="1"/>
  <c r="R69" i="1" s="1"/>
  <c r="L65" i="1"/>
  <c r="P30" i="1"/>
  <c r="L61" i="1"/>
  <c r="P26" i="1"/>
  <c r="P61" i="1" s="1"/>
  <c r="Q61" i="1" s="1"/>
  <c r="R61" i="1" s="1"/>
  <c r="P18" i="1"/>
  <c r="P53" i="1" s="1"/>
  <c r="Q53" i="1" s="1"/>
  <c r="R53" i="1" s="1"/>
  <c r="L53" i="1"/>
  <c r="L80" i="1"/>
  <c r="P45" i="1"/>
  <c r="P80" i="1" s="1"/>
  <c r="Q80" i="1" s="1"/>
  <c r="R80" i="1" s="1"/>
  <c r="L76" i="1"/>
  <c r="P41" i="1"/>
  <c r="P76" i="1" s="1"/>
  <c r="Q76" i="1" s="1"/>
  <c r="R76" i="1" s="1"/>
  <c r="L72" i="1"/>
  <c r="P37" i="1"/>
  <c r="P72" i="1" s="1"/>
  <c r="L68" i="1"/>
  <c r="P33" i="1"/>
  <c r="P68" i="1" s="1"/>
  <c r="Q68" i="1" s="1"/>
  <c r="R68" i="1" s="1"/>
  <c r="L64" i="1"/>
  <c r="P29" i="1"/>
  <c r="P64" i="1" s="1"/>
  <c r="Q64" i="1" s="1"/>
  <c r="R64" i="1" s="1"/>
  <c r="P21" i="1"/>
  <c r="P56" i="1" s="1"/>
  <c r="Q56" i="1" s="1"/>
  <c r="R56" i="1" s="1"/>
  <c r="L56" i="1"/>
  <c r="L79" i="1"/>
  <c r="P44" i="1"/>
  <c r="P79" i="1" s="1"/>
  <c r="Q79" i="1" s="1"/>
  <c r="R79" i="1" s="1"/>
  <c r="L75" i="1"/>
  <c r="P40" i="1"/>
  <c r="P75" i="1" s="1"/>
  <c r="L71" i="1"/>
  <c r="P36" i="1"/>
  <c r="P71" i="1" s="1"/>
  <c r="Q71" i="1" s="1"/>
  <c r="R71" i="1" s="1"/>
  <c r="L67" i="1"/>
  <c r="P32" i="1"/>
  <c r="L63" i="1"/>
  <c r="P28" i="1"/>
  <c r="P63" i="1" s="1"/>
  <c r="Q63" i="1" s="1"/>
  <c r="R63" i="1" s="1"/>
  <c r="P20" i="1"/>
  <c r="P55" i="1" s="1"/>
  <c r="Q55" i="1" s="1"/>
  <c r="R55" i="1" s="1"/>
  <c r="L55" i="1"/>
  <c r="P47" i="1"/>
  <c r="P82" i="1" s="1"/>
  <c r="L82" i="1"/>
  <c r="P43" i="1"/>
  <c r="P78" i="1" s="1"/>
  <c r="Q78" i="1" s="1"/>
  <c r="R78" i="1" s="1"/>
  <c r="L78" i="1"/>
  <c r="P39" i="1"/>
  <c r="P74" i="1" s="1"/>
  <c r="Q74" i="1" s="1"/>
  <c r="R74" i="1" s="1"/>
  <c r="L74" i="1"/>
  <c r="P35" i="1"/>
  <c r="P70" i="1" s="1"/>
  <c r="Q70" i="1" s="1"/>
  <c r="R70" i="1" s="1"/>
  <c r="L70" i="1"/>
  <c r="P31" i="1"/>
  <c r="P66" i="1" s="1"/>
  <c r="Q66" i="1" s="1"/>
  <c r="R66" i="1" s="1"/>
  <c r="L66" i="1"/>
  <c r="P27" i="1"/>
  <c r="P62" i="1" s="1"/>
  <c r="Q62" i="1" s="1"/>
  <c r="R62" i="1" s="1"/>
  <c r="L62" i="1"/>
  <c r="L58" i="1"/>
  <c r="P23" i="1"/>
  <c r="P58" i="1" s="1"/>
  <c r="Q58" i="1" s="1"/>
  <c r="R58" i="1" s="1"/>
  <c r="L54" i="1"/>
  <c r="P19" i="1"/>
  <c r="P54" i="1" s="1"/>
  <c r="Q54" i="1" s="1"/>
  <c r="R54" i="1" s="1"/>
  <c r="L59" i="1"/>
  <c r="P24" i="1"/>
  <c r="P59" i="1" s="1"/>
  <c r="Q59" i="1" s="1"/>
  <c r="R59" i="1" s="1"/>
  <c r="P17" i="1"/>
  <c r="P52" i="1" s="1"/>
  <c r="Q52" i="1" s="1"/>
  <c r="R52" i="1" s="1"/>
  <c r="L52" i="1"/>
  <c r="L51" i="1"/>
  <c r="P16" i="1"/>
  <c r="P51" i="1" s="1"/>
  <c r="Q51" i="1" s="1"/>
  <c r="R51" i="1" s="1"/>
  <c r="P14" i="1"/>
  <c r="P49" i="1" s="1"/>
  <c r="Q49" i="1" s="1"/>
  <c r="R49" i="1" s="1"/>
  <c r="L49" i="1"/>
  <c r="L50" i="1"/>
  <c r="P15" i="1"/>
  <c r="P50" i="1" s="1"/>
  <c r="Q50" i="1" s="1"/>
  <c r="R50" i="1" s="1"/>
  <c r="P25" i="1"/>
  <c r="P22" i="1"/>
  <c r="P13" i="1"/>
  <c r="Q23" i="1"/>
  <c r="R23" i="1" s="1"/>
  <c r="Q72" i="1"/>
  <c r="R72" i="1" s="1"/>
  <c r="Q75" i="1"/>
  <c r="R75" i="1" s="1"/>
  <c r="Q46" i="1"/>
  <c r="R46" i="1" s="1"/>
  <c r="Q82" i="1"/>
  <c r="R82" i="1" s="1"/>
  <c r="Q18" i="1" l="1"/>
  <c r="R18" i="1" s="1"/>
  <c r="Q42" i="1"/>
  <c r="R42" i="1" s="1"/>
  <c r="Q31" i="1"/>
  <c r="R31" i="1" s="1"/>
  <c r="Q19" i="1"/>
  <c r="R19" i="1" s="1"/>
  <c r="Q47" i="1"/>
  <c r="R47" i="1" s="1"/>
  <c r="Q43" i="1"/>
  <c r="R43" i="1" s="1"/>
  <c r="Q34" i="1"/>
  <c r="R34" i="1" s="1"/>
  <c r="Q37" i="1"/>
  <c r="R37" i="1" s="1"/>
  <c r="Q26" i="1"/>
  <c r="R26" i="1" s="1"/>
  <c r="Q39" i="1"/>
  <c r="R39" i="1" s="1"/>
  <c r="Q15" i="1"/>
  <c r="R15" i="1" s="1"/>
  <c r="Q14" i="1"/>
  <c r="R14" i="1" s="1"/>
  <c r="Q25" i="1"/>
  <c r="R25" i="1" s="1"/>
  <c r="P60" i="1"/>
  <c r="Q60" i="1" s="1"/>
  <c r="R60" i="1" s="1"/>
  <c r="Q28" i="1"/>
  <c r="R28" i="1" s="1"/>
  <c r="Q44" i="1"/>
  <c r="R44" i="1" s="1"/>
  <c r="Q35" i="1"/>
  <c r="R35" i="1" s="1"/>
  <c r="Q20" i="1"/>
  <c r="R20" i="1" s="1"/>
  <c r="P67" i="1"/>
  <c r="Q67" i="1" s="1"/>
  <c r="R67" i="1" s="1"/>
  <c r="Q32" i="1"/>
  <c r="R32" i="1" s="1"/>
  <c r="Q40" i="1"/>
  <c r="R40" i="1" s="1"/>
  <c r="Q33" i="1"/>
  <c r="R33" i="1" s="1"/>
  <c r="P65" i="1"/>
  <c r="Q65" i="1" s="1"/>
  <c r="R65" i="1" s="1"/>
  <c r="Q30" i="1"/>
  <c r="R30" i="1" s="1"/>
  <c r="Q36" i="1"/>
  <c r="R36" i="1" s="1"/>
  <c r="Q29" i="1"/>
  <c r="R29" i="1" s="1"/>
  <c r="Q45" i="1"/>
  <c r="R45" i="1" s="1"/>
  <c r="Q22" i="1"/>
  <c r="R22" i="1" s="1"/>
  <c r="P57" i="1"/>
  <c r="Q57" i="1" s="1"/>
  <c r="R57" i="1" s="1"/>
  <c r="Q27" i="1"/>
  <c r="R27" i="1" s="1"/>
  <c r="Q21" i="1"/>
  <c r="R21" i="1" s="1"/>
  <c r="Q41" i="1"/>
  <c r="R41" i="1" s="1"/>
  <c r="P73" i="1"/>
  <c r="Q73" i="1" s="1"/>
  <c r="R73" i="1" s="1"/>
  <c r="Q38" i="1"/>
  <c r="R38" i="1" s="1"/>
  <c r="Q24" i="1"/>
  <c r="R24" i="1" s="1"/>
  <c r="Q16" i="1"/>
  <c r="R16" i="1" s="1"/>
  <c r="Q17" i="1"/>
  <c r="R17" i="1" s="1"/>
  <c r="Q13" i="1"/>
  <c r="R13" i="1" s="1"/>
  <c r="P48" i="1"/>
  <c r="Q48" i="1" s="1"/>
  <c r="R48" i="1" s="1"/>
  <c r="C3" i="1"/>
  <c r="C4" i="1"/>
  <c r="C6" i="1"/>
  <c r="A20" i="1" l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16" i="1"/>
  <c r="A17" i="1" s="1"/>
  <c r="A18" i="1" s="1"/>
  <c r="A19" i="1" s="1"/>
  <c r="T14" i="1" l="1"/>
  <c r="T18" i="1"/>
  <c r="T22" i="1"/>
  <c r="T26" i="1"/>
  <c r="T30" i="1"/>
  <c r="T34" i="1"/>
  <c r="T38" i="1"/>
  <c r="T42" i="1"/>
  <c r="T46" i="1"/>
  <c r="T50" i="1"/>
  <c r="T54" i="1"/>
  <c r="T58" i="1"/>
  <c r="T62" i="1"/>
  <c r="T66" i="1"/>
  <c r="T70" i="1"/>
  <c r="T74" i="1"/>
  <c r="T78" i="1"/>
  <c r="T82" i="1"/>
  <c r="T15" i="1"/>
  <c r="T19" i="1"/>
  <c r="T23" i="1"/>
  <c r="T27" i="1"/>
  <c r="T31" i="1"/>
  <c r="T35" i="1"/>
  <c r="T39" i="1"/>
  <c r="T43" i="1"/>
  <c r="T47" i="1"/>
  <c r="T51" i="1"/>
  <c r="T55" i="1"/>
  <c r="T59" i="1"/>
  <c r="T63" i="1"/>
  <c r="T67" i="1"/>
  <c r="T71" i="1"/>
  <c r="T75" i="1"/>
  <c r="T79" i="1"/>
  <c r="T13" i="1"/>
  <c r="T16" i="1"/>
  <c r="T20" i="1"/>
  <c r="T24" i="1"/>
  <c r="T28" i="1"/>
  <c r="T32" i="1"/>
  <c r="T36" i="1"/>
  <c r="T40" i="1"/>
  <c r="T44" i="1"/>
  <c r="T48" i="1"/>
  <c r="T52" i="1"/>
  <c r="T56" i="1"/>
  <c r="T60" i="1"/>
  <c r="T64" i="1"/>
  <c r="T68" i="1"/>
  <c r="T72" i="1"/>
  <c r="T76" i="1"/>
  <c r="T80" i="1"/>
  <c r="T17" i="1"/>
  <c r="T21" i="1"/>
  <c r="T25" i="1"/>
  <c r="T29" i="1"/>
  <c r="T33" i="1"/>
  <c r="T37" i="1"/>
  <c r="T41" i="1"/>
  <c r="T45" i="1"/>
  <c r="T49" i="1"/>
  <c r="T53" i="1"/>
  <c r="T57" i="1"/>
  <c r="T61" i="1"/>
  <c r="T65" i="1"/>
  <c r="T69" i="1"/>
  <c r="T73" i="1"/>
  <c r="T77" i="1"/>
  <c r="T81" i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Zanova</author>
  </authors>
  <commentList>
    <comment ref="A3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 xml:space="preserve">Dátum kedy sa vyúčtovanie predkladá
</t>
        </r>
      </text>
    </comment>
    <comment ref="A6" authorId="0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>bankový účet zamestnanca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7" authorId="0" shapeId="0" xr:uid="{00000000-0006-0000-0000-000003000000}">
      <text>
        <r>
          <rPr>
            <sz val="9"/>
            <color indexed="81"/>
            <rFont val="Segoe UI"/>
            <family val="2"/>
            <charset val="238"/>
          </rPr>
          <t>mesiac za ktorý sa vyúčtovanie predkladá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<sst xmlns="http://schemas.openxmlformats.org/spreadsheetml/2006/main" count="236" uniqueCount="190">
  <si>
    <t>Vyúčtovanie za zamestnanca:</t>
  </si>
  <si>
    <t>Číslo bankového účtu (IBAN):</t>
  </si>
  <si>
    <t>Mesiac vyúčtovania:</t>
  </si>
  <si>
    <t>Rok vyúčtovania:</t>
  </si>
  <si>
    <t>Dátum vyúčtovania:</t>
  </si>
  <si>
    <t>Por. číslo</t>
  </si>
  <si>
    <t>Dátum</t>
  </si>
  <si>
    <t>Podpis zamestnanca:</t>
  </si>
  <si>
    <t>Podpisy oprávnených osôb:</t>
  </si>
  <si>
    <t>MONTH</t>
  </si>
  <si>
    <t>Mena</t>
  </si>
  <si>
    <t>account</t>
  </si>
  <si>
    <t>Iné pohľadávky voči Kupková</t>
  </si>
  <si>
    <t>Iné pohľadávky voči Patzelt</t>
  </si>
  <si>
    <t>Iné pohľadávky voči Gyurik</t>
  </si>
  <si>
    <t>Iné pohľadávky voči Čunočka</t>
  </si>
  <si>
    <t>Iné pohľadávky Habánik</t>
  </si>
  <si>
    <t>Iné pohľadávky Jankovičová</t>
  </si>
  <si>
    <t>Iné pohľadávky Zvolský</t>
  </si>
  <si>
    <t>Iné pohľadávky Foltýn</t>
  </si>
  <si>
    <t>Iné pohľadávky Palkech</t>
  </si>
  <si>
    <t>Iné pohľadávky I. Weiss</t>
  </si>
  <si>
    <t>Iné pohľadávky - Rainer Alt</t>
  </si>
  <si>
    <t>Iné pohľadávky - S. Snopková</t>
  </si>
  <si>
    <t>Iné pohľadávky - P. Weiss</t>
  </si>
  <si>
    <t>Iné pohľadávky M. Brenek</t>
  </si>
  <si>
    <t>Iné pohľadávky S. Fatzi</t>
  </si>
  <si>
    <t>Iné pohľadávky O. Lanc</t>
  </si>
  <si>
    <t>Iné pohľadávky B. Nguyen</t>
  </si>
  <si>
    <t>Iné pohľadávky M. Divincová</t>
  </si>
  <si>
    <t>nazov uctu</t>
  </si>
  <si>
    <t>Cestovné náhrady,letenky,ubytovanie,taxi SK</t>
  </si>
  <si>
    <t>Prenájom, podnájom autá</t>
  </si>
  <si>
    <t>Reprezentačné</t>
  </si>
  <si>
    <t>Parkovné</t>
  </si>
  <si>
    <t>Školenia zamestnancov</t>
  </si>
  <si>
    <t>Právne služby</t>
  </si>
  <si>
    <t>Daňové poradenstvo</t>
  </si>
  <si>
    <t>Prekladateľské služby</t>
  </si>
  <si>
    <t>Notárske služby</t>
  </si>
  <si>
    <t>Telekomun. a internet. služby</t>
  </si>
  <si>
    <t>Opravy a udržiavanie</t>
  </si>
  <si>
    <t>Spotreba PHM - nedaňové náklady</t>
  </si>
  <si>
    <t xml:space="preserve"> description</t>
  </si>
  <si>
    <t>USD</t>
  </si>
  <si>
    <t>JPY</t>
  </si>
  <si>
    <t>BGN</t>
  </si>
  <si>
    <t>CZK</t>
  </si>
  <si>
    <t>DKK</t>
  </si>
  <si>
    <t>GBP</t>
  </si>
  <si>
    <t>HUF</t>
  </si>
  <si>
    <t>PLN</t>
  </si>
  <si>
    <t>RON</t>
  </si>
  <si>
    <t>SEK</t>
  </si>
  <si>
    <t>CHF</t>
  </si>
  <si>
    <t>NOK</t>
  </si>
  <si>
    <t>HRK</t>
  </si>
  <si>
    <t>RUB</t>
  </si>
  <si>
    <t>TRY</t>
  </si>
  <si>
    <t>AUD</t>
  </si>
  <si>
    <t>BRL</t>
  </si>
  <si>
    <t>CAD</t>
  </si>
  <si>
    <t>CNY</t>
  </si>
  <si>
    <t>HKD</t>
  </si>
  <si>
    <t>IDR</t>
  </si>
  <si>
    <t>ILS</t>
  </si>
  <si>
    <t>INR</t>
  </si>
  <si>
    <t>KRW</t>
  </si>
  <si>
    <t>MXN</t>
  </si>
  <si>
    <t>MYR</t>
  </si>
  <si>
    <t>NZD</t>
  </si>
  <si>
    <t>PHP</t>
  </si>
  <si>
    <t>SGD</t>
  </si>
  <si>
    <t>THB</t>
  </si>
  <si>
    <t>ZAR</t>
  </si>
  <si>
    <t>CCY</t>
  </si>
  <si>
    <t>EUR</t>
  </si>
  <si>
    <t>VYDAVKY</t>
  </si>
  <si>
    <t>ucet</t>
  </si>
  <si>
    <t>nazov</t>
  </si>
  <si>
    <t>Správne poplatky</t>
  </si>
  <si>
    <t>Repre</t>
  </si>
  <si>
    <t>Notár</t>
  </si>
  <si>
    <t>Diaľničná známka</t>
  </si>
  <si>
    <t>Poštovné</t>
  </si>
  <si>
    <t>Ubytovanie</t>
  </si>
  <si>
    <t>Taxi / Cestovné</t>
  </si>
  <si>
    <t>Account</t>
  </si>
  <si>
    <t>ShortName</t>
  </si>
  <si>
    <t>Debit</t>
  </si>
  <si>
    <t>Credit</t>
  </si>
  <si>
    <t>FCDebit</t>
  </si>
  <si>
    <t>FCCredit</t>
  </si>
  <si>
    <t>FCCurrency</t>
  </si>
  <si>
    <t>DueDate</t>
  </si>
  <si>
    <t>TaxDate</t>
  </si>
  <si>
    <t>VatDate</t>
  </si>
  <si>
    <t>ContraAct</t>
  </si>
  <si>
    <t>LineMemo</t>
  </si>
  <si>
    <t>RefDate</t>
  </si>
  <si>
    <t>Ref2Date</t>
  </si>
  <si>
    <t>Ref1</t>
  </si>
  <si>
    <t>Ref2</t>
  </si>
  <si>
    <t>Project</t>
  </si>
  <si>
    <t>ProfitCode</t>
  </si>
  <si>
    <t>BaseSum</t>
  </si>
  <si>
    <t>VatGroup</t>
  </si>
  <si>
    <t>SYSDeb</t>
  </si>
  <si>
    <t>SYSCred</t>
  </si>
  <si>
    <t>VatLine</t>
  </si>
  <si>
    <t>SYSBaseSum</t>
  </si>
  <si>
    <t>VatAmount</t>
  </si>
  <si>
    <t>SYSVatSum</t>
  </si>
  <si>
    <t>GrossValue</t>
  </si>
  <si>
    <t>Ref3Line</t>
  </si>
  <si>
    <t>OcrCode2</t>
  </si>
  <si>
    <t>OcrCode3</t>
  </si>
  <si>
    <t>OcrCode4</t>
  </si>
  <si>
    <t>TaxCode</t>
  </si>
  <si>
    <t>TaxPostAcc</t>
  </si>
  <si>
    <t>OcrCode5</t>
  </si>
  <si>
    <t>Location</t>
  </si>
  <si>
    <t>WTLiable</t>
  </si>
  <si>
    <t>WTLine</t>
  </si>
  <si>
    <t>PayBlock</t>
  </si>
  <si>
    <t>PayBlckRef</t>
  </si>
  <si>
    <t>Filter na nenulove polozky</t>
  </si>
  <si>
    <t>Vyúčtovanie firemných výdavkov (platené v hotovosti)</t>
  </si>
  <si>
    <t>Active</t>
  </si>
  <si>
    <t>Full name</t>
  </si>
  <si>
    <t>status</t>
  </si>
  <si>
    <t>Divincová Marta</t>
  </si>
  <si>
    <t>Foltýn René</t>
  </si>
  <si>
    <t>Kontrolný súčet vyúčtovania:</t>
  </si>
  <si>
    <t>Nedaňové náklady</t>
  </si>
  <si>
    <t>Spotreba materiálu</t>
  </si>
  <si>
    <t>Vlastný popis</t>
  </si>
  <si>
    <t>Čiastka v mene dokladu</t>
  </si>
  <si>
    <t>Spotreba PHM - vsetky auta</t>
  </si>
  <si>
    <t>Tankovanie</t>
  </si>
  <si>
    <t>Iné pohľadávky Velika Dzubáková</t>
  </si>
  <si>
    <t>Iné pohľadávky M. Weiss</t>
  </si>
  <si>
    <t>iné pohladávky M. Duben</t>
  </si>
  <si>
    <t>Iné pohľadávky S. Šťastný</t>
  </si>
  <si>
    <t>Iné pohľadávky Z. Kočembová</t>
  </si>
  <si>
    <t>Iné pohľadávky M. Kliment</t>
  </si>
  <si>
    <t>Iné pohľadávky M. Scognamiglio</t>
  </si>
  <si>
    <t>Iné pohľadávky J. Milota</t>
  </si>
  <si>
    <t>Dubeň Martin</t>
  </si>
  <si>
    <t>Lanc Oto</t>
  </si>
  <si>
    <t>Patzel Rastislav</t>
  </si>
  <si>
    <t>Štefan Gyurik</t>
  </si>
  <si>
    <t>Čuňočka Ján</t>
  </si>
  <si>
    <t>Kupková Kristína</t>
  </si>
  <si>
    <t>Habánik Slavomír</t>
  </si>
  <si>
    <t>Jankovičová Martina</t>
  </si>
  <si>
    <t>Zvolský Karel</t>
  </si>
  <si>
    <t>Velika Džubáková Janka</t>
  </si>
  <si>
    <t>Palkech Michal</t>
  </si>
  <si>
    <t>Weiss Martina</t>
  </si>
  <si>
    <t>Weiss Ivan</t>
  </si>
  <si>
    <t>Rainer Alt</t>
  </si>
  <si>
    <t>Snopková Soňa</t>
  </si>
  <si>
    <t>Weiss Pavel</t>
  </si>
  <si>
    <t>Břenek Michal</t>
  </si>
  <si>
    <t>Fatzi Siegfried</t>
  </si>
  <si>
    <t>Nguyen Barbora</t>
  </si>
  <si>
    <t>Šťastný Slavomír</t>
  </si>
  <si>
    <t>Kočembová Zuzana</t>
  </si>
  <si>
    <t>Kliment Martin</t>
  </si>
  <si>
    <t>Scognamiglio Maria</t>
  </si>
  <si>
    <t>Milota Jakub</t>
  </si>
  <si>
    <t>Umývanie auta</t>
  </si>
  <si>
    <t>Servis auta</t>
  </si>
  <si>
    <t>Druh výdavku</t>
  </si>
  <si>
    <t>Tököly Peter</t>
  </si>
  <si>
    <t xml:space="preserve">Iné pohľadávky P. Tököly </t>
  </si>
  <si>
    <t>Iné pohľadávky - P. Zsoldos</t>
  </si>
  <si>
    <t>Peter Zsoldos</t>
  </si>
  <si>
    <t>Iné pohľadávky - A. Gönczöl</t>
  </si>
  <si>
    <t xml:space="preserve">Andrea Gönczöl Magová </t>
  </si>
  <si>
    <t>Iné pohľadávky Štefko</t>
  </si>
  <si>
    <t>Ján štefko</t>
  </si>
  <si>
    <t>Iné pohľadávky - L. Šulvová</t>
  </si>
  <si>
    <t>Šulvová Lucia</t>
  </si>
  <si>
    <t>Odborná literatúra</t>
  </si>
  <si>
    <t>Literatúra, časopisy</t>
  </si>
  <si>
    <t>Spotreba drobného materiálu</t>
  </si>
  <si>
    <t>Iné pohľadávky - T. Tóth</t>
  </si>
  <si>
    <t>Tóth Tomáš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</si>
</sst>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</cellStyleXfs>
  <cellXfs count="6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3" xfId="0" applyFont="1" applyBorder="1" applyProtection="1">
      <protection hidden="1"/>
    </xf>
    <xf numFmtId="0" fontId="0" fillId="0" borderId="0" xfId="0" applyFont="1" applyAlignment="1"/>
    <xf numFmtId="4" fontId="0" fillId="0" borderId="0" xfId="0" applyNumberFormat="1" applyFont="1" applyFill="1" applyAlignment="1">
      <alignment horizontal="right"/>
    </xf>
    <xf numFmtId="0" fontId="0" fillId="0" borderId="7" xfId="0" applyFont="1" applyBorder="1"/>
    <xf numFmtId="0" fontId="0" fillId="0" borderId="7" xfId="0" applyFont="1" applyBorder="1" applyAlignment="1">
      <alignment vertical="center"/>
    </xf>
    <xf numFmtId="1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4" fontId="0" fillId="0" borderId="2" xfId="0" applyNumberFormat="1" applyFont="1" applyBorder="1" applyProtection="1">
      <protection locked="0"/>
    </xf>
    <xf numFmtId="4" fontId="0" fillId="0" borderId="4" xfId="0" applyNumberFormat="1" applyFont="1" applyBorder="1" applyAlignment="1" applyProtection="1">
      <alignment horizontal="center"/>
      <protection locked="0"/>
    </xf>
    <xf numFmtId="4" fontId="0" fillId="0" borderId="4" xfId="0" applyNumberFormat="1" applyFont="1" applyBorder="1" applyProtection="1">
      <protection locked="0"/>
    </xf>
    <xf numFmtId="14" fontId="0" fillId="0" borderId="4" xfId="0" applyNumberFormat="1" applyFont="1" applyBorder="1" applyProtection="1">
      <protection locked="0"/>
    </xf>
    <xf numFmtId="0" fontId="0" fillId="0" borderId="4" xfId="0" applyFont="1" applyBorder="1" applyProtection="1">
      <protection locked="0"/>
    </xf>
    <xf numFmtId="14" fontId="0" fillId="0" borderId="5" xfId="0" applyNumberFormat="1" applyFont="1" applyBorder="1" applyProtection="1">
      <protection locked="0"/>
    </xf>
    <xf numFmtId="0" fontId="0" fillId="0" borderId="5" xfId="0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Font="1" applyFill="1"/>
    <xf numFmtId="0" fontId="0" fillId="0" borderId="6" xfId="0" applyFont="1" applyFill="1" applyBorder="1"/>
    <xf numFmtId="0" fontId="0" fillId="0" borderId="0" xfId="0" applyFont="1" applyAlignment="1">
      <alignment horizontal="center" vertical="top"/>
    </xf>
    <xf numFmtId="4" fontId="0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Protection="1">
      <protection hidden="1"/>
    </xf>
    <xf numFmtId="0" fontId="3" fillId="0" borderId="9" xfId="0" applyFont="1" applyBorder="1" applyProtection="1">
      <protection hidden="1"/>
    </xf>
    <xf numFmtId="0" fontId="3" fillId="0" borderId="10" xfId="0" applyFont="1" applyBorder="1" applyProtection="1">
      <protection hidden="1"/>
    </xf>
    <xf numFmtId="4" fontId="0" fillId="0" borderId="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3" fillId="3" borderId="0" xfId="0" applyFont="1" applyFill="1"/>
    <xf numFmtId="0" fontId="0" fillId="4" borderId="0" xfId="0" applyFont="1" applyFill="1" applyAlignment="1">
      <alignment horizontal="center"/>
    </xf>
    <xf numFmtId="4" fontId="0" fillId="0" borderId="0" xfId="0" applyNumberFormat="1" applyFont="1"/>
    <xf numFmtId="0" fontId="7" fillId="2" borderId="0" xfId="2" applyFont="1" applyFill="1" applyAlignment="1">
      <alignment vertical="center"/>
    </xf>
    <xf numFmtId="2" fontId="7" fillId="2" borderId="0" xfId="1" applyNumberFormat="1" applyFont="1" applyFill="1" applyAlignment="1">
      <alignment vertical="center"/>
    </xf>
    <xf numFmtId="2" fontId="7" fillId="2" borderId="0" xfId="2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8" fillId="0" borderId="7" xfId="0" applyFont="1" applyFill="1" applyBorder="1" applyAlignment="1">
      <alignment vertical="center"/>
    </xf>
    <xf numFmtId="0" fontId="4" fillId="0" borderId="0" xfId="0" applyFont="1" applyProtection="1">
      <protection hidden="1"/>
    </xf>
    <xf numFmtId="2" fontId="4" fillId="0" borderId="0" xfId="0" applyNumberFormat="1" applyFont="1" applyProtection="1">
      <protection hidden="1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9" fillId="0" borderId="0" xfId="0" applyFont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6" fillId="0" borderId="0" xfId="3" applyFont="1"/>
    <xf numFmtId="0" fontId="0" fillId="0" borderId="8" xfId="0" applyFont="1" applyBorder="1" applyAlignment="1"/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 horizontal="left" vertical="top" wrapText="1"/>
    </xf>
    <xf numFmtId="14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Protection="1">
      <protection hidden="1"/>
    </xf>
    <xf numFmtId="0" fontId="0" fillId="0" borderId="13" xfId="0" applyFont="1" applyFill="1" applyBorder="1" applyAlignment="1" applyProtection="1">
      <alignment horizontal="right"/>
      <protection hidden="1"/>
    </xf>
    <xf numFmtId="4" fontId="0" fillId="0" borderId="14" xfId="0" applyNumberFormat="1" applyFont="1" applyFill="1" applyBorder="1" applyAlignment="1" applyProtection="1">
      <alignment horizontal="right"/>
      <protection hidden="1"/>
    </xf>
    <xf numFmtId="0" fontId="0" fillId="5" borderId="0" xfId="0" applyFont="1" applyFill="1"/>
    <xf numFmtId="0" fontId="0" fillId="5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center"/>
    </xf>
    <xf numFmtId="0" fontId="0" fillId="0" borderId="8" xfId="0" applyFont="1" applyBorder="1" applyAlignment="1">
      <alignment horizontal="left" vertical="top" wrapText="1"/>
    </xf>
    <xf numFmtId="0" fontId="0" fillId="0" borderId="13" xfId="0" applyFont="1" applyFill="1" applyBorder="1" applyAlignment="1" applyProtection="1">
      <alignment horizontal="center" vertical="center"/>
      <protection locked="0"/>
    </xf>
  </cellXfs>
  <cellStyles count="4">
    <cellStyle name="Čiarka" xfId="1" builtinId="3"/>
    <cellStyle name="Normal 2" xfId="2" xr:uid="{00000000-0005-0000-0000-000002000000}"/>
    <cellStyle name="Normal 3" xfId="3" xr:uid="{B7D7C7EB-56C2-46DF-95BD-699E3D3F3389}"/>
    <cellStyle name="Normálna" xfId="0" builtinId="0"/>
  </cellStyles>
  <dxfs count="7"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1:A13" totalsRowShown="0">
  <autoFilter ref="A1:A13" xr:uid="{00000000-0009-0000-0100-000003000000}"/>
  <tableColumns count="1">
    <tableColumn id="1" xr3:uid="{00000000-0010-0000-0100-000001000000}" name="MONTH">
      <calculatedColumnFormula>A1+1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M1:M33" totalsRowShown="0" dataDxfId="6">
  <autoFilter ref="M1:M33" xr:uid="{00000000-0009-0000-0100-000001000000}"/>
  <tableColumns count="1">
    <tableColumn id="1" xr3:uid="{00000000-0010-0000-0200-000001000000}" name="CCY" dataDxfId="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O1:Q17" totalsRowShown="0">
  <autoFilter ref="O1:Q17" xr:uid="{00000000-0009-0000-0100-000005000000}"/>
  <tableColumns count="3">
    <tableColumn id="1" xr3:uid="{00000000-0010-0000-0300-000001000000}" name="VYDAVKY"/>
    <tableColumn id="2" xr3:uid="{00000000-0010-0000-0300-000002000000}" name="ucet"/>
    <tableColumn id="3" xr3:uid="{00000000-0010-0000-0300-000003000000}" name="nazov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62B5DB2-9949-4ABD-B322-DDD08AD3D1B2}" name="Tabuľka4" displayName="Tabuľka4" ref="C1:F44" totalsRowShown="0" headerRowDxfId="4" headerRowBorderDxfId="3" tableBorderDxfId="2">
  <autoFilter ref="C1:F44" xr:uid="{00000000-0009-0000-0000-000001000000}"/>
  <tableColumns count="4">
    <tableColumn id="1" xr3:uid="{1CE1388D-12E6-4582-A90D-E48747D00256}" name="Full name" dataDxfId="1"/>
    <tableColumn id="2" xr3:uid="{673E4097-FB9E-402F-A676-5F3CC8A16FDD}" name="status" dataDxfId="0"/>
    <tableColumn id="3" xr3:uid="{7B56F735-A7A3-4E93-B28F-1C924783520C}" name="account"/>
    <tableColumn id="4" xr3:uid="{24C341D5-BA02-4002-BFFA-3F63B339824A}" name="nazov uctu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W82"/>
  <sheetViews>
    <sheetView showGridLines="0" tabSelected="1" topLeftCell="A2" zoomScaleNormal="100" workbookViewId="0">
      <selection activeCell="B4" sqref="B4:B5"/>
    </sheetView>
  </sheetViews>
  <sheetFormatPr defaultRowHeight="15" outlineLevelCol="1" x14ac:dyDescent="0.25"/>
  <cols>
    <col min="1" max="1" width="18.28515625" style="1" customWidth="1"/>
    <col min="2" max="2" width="31.7109375" style="20" customWidth="1"/>
    <col min="3" max="3" width="18" style="1" customWidth="1"/>
    <col min="4" max="4" width="25.28515625" style="1" customWidth="1"/>
    <col min="5" max="5" width="13.28515625" style="1" bestFit="1" customWidth="1"/>
    <col min="6" max="6" width="12.42578125" style="1" bestFit="1" customWidth="1"/>
    <col min="7" max="7" width="27.85546875" style="38" bestFit="1" customWidth="1"/>
    <col min="8" max="8" width="27.85546875" style="24" hidden="1" customWidth="1" outlineLevel="1"/>
    <col min="9" max="9" width="11.140625" style="2" hidden="1" customWidth="1" outlineLevel="1"/>
    <col min="10" max="10" width="11.7109375" style="2" hidden="1" customWidth="1" outlineLevel="1"/>
    <col min="11" max="11" width="7.7109375" style="2" hidden="1" customWidth="1" outlineLevel="1"/>
    <col min="12" max="12" width="8.28515625" style="1" hidden="1" customWidth="1" outlineLevel="1"/>
    <col min="13" max="13" width="9.7109375" hidden="1" customWidth="1" outlineLevel="1"/>
    <col min="14" max="14" width="10.28515625" hidden="1" customWidth="1" outlineLevel="1"/>
    <col min="15" max="15" width="12.42578125" hidden="1" customWidth="1" outlineLevel="1"/>
    <col min="16" max="19" width="10.85546875" hidden="1" customWidth="1" outlineLevel="1"/>
    <col min="20" max="20" width="29" hidden="1" customWidth="1" outlineLevel="1"/>
    <col min="21" max="21" width="10" hidden="1" customWidth="1" outlineLevel="1"/>
    <col min="22" max="22" width="10.7109375" hidden="1" customWidth="1" outlineLevel="1"/>
    <col min="23" max="24" width="7.5703125" hidden="1" customWidth="1" outlineLevel="1"/>
    <col min="25" max="25" width="8.85546875" hidden="1" customWidth="1" outlineLevel="1"/>
    <col min="26" max="26" width="11.28515625" hidden="1" customWidth="1" outlineLevel="1"/>
    <col min="27" max="27" width="10.5703125" hidden="1" customWidth="1" outlineLevel="1"/>
    <col min="28" max="28" width="10.42578125" hidden="1" customWidth="1" outlineLevel="1"/>
    <col min="29" max="29" width="10" hidden="1" customWidth="1" outlineLevel="1"/>
    <col min="30" max="30" width="10.42578125" hidden="1" customWidth="1" outlineLevel="1"/>
    <col min="31" max="31" width="9.140625" hidden="1" customWidth="1" outlineLevel="1"/>
    <col min="32" max="32" width="13.5703125" hidden="1" customWidth="1" outlineLevel="1"/>
    <col min="33" max="33" width="11.5703125" hidden="1" customWidth="1" outlineLevel="1"/>
    <col min="34" max="34" width="12.42578125" hidden="1" customWidth="1" outlineLevel="1"/>
    <col min="35" max="35" width="11.85546875" hidden="1" customWidth="1" outlineLevel="1"/>
    <col min="36" max="36" width="10.28515625" hidden="1" customWidth="1" outlineLevel="1"/>
    <col min="37" max="39" width="10.85546875" hidden="1" customWidth="1" outlineLevel="1"/>
    <col min="40" max="40" width="10.140625" hidden="1" customWidth="1" outlineLevel="1"/>
    <col min="41" max="41" width="12.28515625" hidden="1" customWidth="1" outlineLevel="1"/>
    <col min="42" max="42" width="10.85546875" hidden="1" customWidth="1" outlineLevel="1"/>
    <col min="43" max="44" width="9.7109375" hidden="1" customWidth="1" outlineLevel="1"/>
    <col min="45" max="45" width="10.28515625" hidden="1" customWidth="1" outlineLevel="1"/>
    <col min="46" max="46" width="9.140625" hidden="1" customWidth="1" outlineLevel="1"/>
    <col min="47" max="47" width="10.5703125" hidden="1" customWidth="1" outlineLevel="1"/>
    <col min="48" max="48" width="12.28515625" hidden="1" customWidth="1" outlineLevel="1"/>
    <col min="49" max="49" width="9.140625" customWidth="1" collapsed="1"/>
  </cols>
  <sheetData>
    <row r="1" spans="1:48" ht="21" x14ac:dyDescent="0.25">
      <c r="A1" s="6"/>
      <c r="B1" s="37" t="s">
        <v>127</v>
      </c>
      <c r="C1" s="6"/>
      <c r="D1" s="7"/>
      <c r="E1" s="6"/>
      <c r="F1" s="6"/>
    </row>
    <row r="2" spans="1:48" x14ac:dyDescent="0.25">
      <c r="C2" s="29"/>
      <c r="D2" s="29"/>
      <c r="E2" s="29"/>
      <c r="F2" s="29"/>
    </row>
    <row r="3" spans="1:48" x14ac:dyDescent="0.25">
      <c r="A3" s="46" t="s">
        <v>4</v>
      </c>
      <c r="B3" s="49"/>
      <c r="C3" s="24" t="str">
        <f>IF(B3="","VYPLNTE HODNOTU!","")</f>
        <v>VYPLNTE HODNOTU!</v>
      </c>
    </row>
    <row r="4" spans="1:48" x14ac:dyDescent="0.25">
      <c r="A4" s="59" t="s">
        <v>0</v>
      </c>
      <c r="B4" s="60"/>
      <c r="C4" s="24" t="str">
        <f>IF(B4="","VYPLNTE HODNOTU!","")</f>
        <v>VYPLNTE HODNOTU!</v>
      </c>
    </row>
    <row r="5" spans="1:48" x14ac:dyDescent="0.25">
      <c r="A5" s="59"/>
      <c r="B5" s="60"/>
      <c r="C5" s="24"/>
    </row>
    <row r="6" spans="1:48" ht="30" x14ac:dyDescent="0.25">
      <c r="A6" s="47" t="s">
        <v>1</v>
      </c>
      <c r="B6" s="58"/>
      <c r="C6" s="24" t="str">
        <f>IF(B6="","VYPLNTE CISLO UCTU V TVARE IBAN!","")</f>
        <v>VYPLNTE CISLO UCTU V TVARE IBAN!</v>
      </c>
    </row>
    <row r="7" spans="1:48" x14ac:dyDescent="0.25">
      <c r="A7" s="46" t="s">
        <v>2</v>
      </c>
      <c r="B7" s="50" t="str">
        <f>IF(B3=0,"",MONTH(B3))</f>
        <v/>
      </c>
    </row>
    <row r="8" spans="1:48" x14ac:dyDescent="0.25">
      <c r="A8" s="46" t="s">
        <v>3</v>
      </c>
      <c r="B8" s="51" t="str">
        <f>IF(B3=0,"",YEAR(B3))</f>
        <v/>
      </c>
    </row>
    <row r="9" spans="1:48" ht="30" x14ac:dyDescent="0.25">
      <c r="A9" s="48" t="s">
        <v>133</v>
      </c>
      <c r="B9" s="52">
        <f>SUBTOTAL(9,$E:$F)</f>
        <v>0</v>
      </c>
    </row>
    <row r="10" spans="1:48" x14ac:dyDescent="0.25">
      <c r="A10" s="4"/>
      <c r="B10" s="5"/>
      <c r="C10" s="24"/>
    </row>
    <row r="11" spans="1:48" ht="25.9" customHeight="1" x14ac:dyDescent="0.25">
      <c r="I11" s="36" t="s">
        <v>126</v>
      </c>
    </row>
    <row r="12" spans="1:48" ht="45" x14ac:dyDescent="0.25">
      <c r="A12" s="55" t="s">
        <v>5</v>
      </c>
      <c r="B12" s="56" t="s">
        <v>6</v>
      </c>
      <c r="C12" s="56" t="s">
        <v>174</v>
      </c>
      <c r="D12" s="56" t="s">
        <v>136</v>
      </c>
      <c r="E12" s="57" t="s">
        <v>137</v>
      </c>
      <c r="F12" s="57" t="s">
        <v>10</v>
      </c>
      <c r="H12" s="22"/>
      <c r="I12" s="33" t="s">
        <v>87</v>
      </c>
      <c r="J12" s="33" t="s">
        <v>88</v>
      </c>
      <c r="K12" s="34" t="s">
        <v>89</v>
      </c>
      <c r="L12" s="34" t="s">
        <v>90</v>
      </c>
      <c r="M12" s="34" t="s">
        <v>91</v>
      </c>
      <c r="N12" s="35" t="s">
        <v>92</v>
      </c>
      <c r="O12" s="33" t="s">
        <v>93</v>
      </c>
      <c r="P12" s="33" t="s">
        <v>94</v>
      </c>
      <c r="Q12" s="33" t="s">
        <v>95</v>
      </c>
      <c r="R12" s="33" t="s">
        <v>96</v>
      </c>
      <c r="S12" s="33" t="s">
        <v>97</v>
      </c>
      <c r="T12" s="33" t="s">
        <v>98</v>
      </c>
      <c r="U12" s="33" t="s">
        <v>99</v>
      </c>
      <c r="V12" s="33" t="s">
        <v>100</v>
      </c>
      <c r="W12" s="33" t="s">
        <v>101</v>
      </c>
      <c r="X12" s="33" t="s">
        <v>102</v>
      </c>
      <c r="Y12" s="33" t="s">
        <v>103</v>
      </c>
      <c r="Z12" s="33" t="s">
        <v>104</v>
      </c>
      <c r="AA12" s="33" t="s">
        <v>105</v>
      </c>
      <c r="AB12" s="33" t="s">
        <v>106</v>
      </c>
      <c r="AC12" s="33" t="s">
        <v>107</v>
      </c>
      <c r="AD12" s="33" t="s">
        <v>108</v>
      </c>
      <c r="AE12" s="33" t="s">
        <v>109</v>
      </c>
      <c r="AF12" s="33" t="s">
        <v>110</v>
      </c>
      <c r="AG12" s="33" t="s">
        <v>111</v>
      </c>
      <c r="AH12" s="33" t="s">
        <v>112</v>
      </c>
      <c r="AI12" s="33" t="s">
        <v>113</v>
      </c>
      <c r="AJ12" s="33" t="s">
        <v>114</v>
      </c>
      <c r="AK12" s="33" t="s">
        <v>115</v>
      </c>
      <c r="AL12" s="33" t="s">
        <v>116</v>
      </c>
      <c r="AM12" s="33" t="s">
        <v>117</v>
      </c>
      <c r="AN12" s="33" t="s">
        <v>118</v>
      </c>
      <c r="AO12" s="33" t="s">
        <v>119</v>
      </c>
      <c r="AP12" s="33" t="s">
        <v>120</v>
      </c>
      <c r="AQ12" s="33" t="s">
        <v>121</v>
      </c>
      <c r="AR12" s="33" t="s">
        <v>87</v>
      </c>
      <c r="AS12" s="33" t="s">
        <v>122</v>
      </c>
      <c r="AT12" s="33" t="s">
        <v>123</v>
      </c>
      <c r="AU12" s="33" t="s">
        <v>124</v>
      </c>
      <c r="AV12" s="33" t="s">
        <v>125</v>
      </c>
    </row>
    <row r="13" spans="1:48" x14ac:dyDescent="0.25">
      <c r="A13" s="26"/>
      <c r="B13" s="8"/>
      <c r="C13" s="9"/>
      <c r="D13" s="9"/>
      <c r="E13" s="10"/>
      <c r="F13" s="11"/>
      <c r="G13" s="39"/>
      <c r="I13" s="31" t="str">
        <f>IFERROR(IF(#REF!=data!#REF!,VLOOKUP(vyuctovanie!C13,data!$O:$P,2,0),""),"")</f>
        <v/>
      </c>
      <c r="K13" s="23" t="str">
        <f>IF(F13="EUR",E13,"")</f>
        <v/>
      </c>
      <c r="L13" s="19"/>
      <c r="M13" t="str">
        <f>IF(OR(F13="EUR",F13=""),"",E13)</f>
        <v/>
      </c>
      <c r="O13" t="str">
        <f>IF(OR(F13="EUR",F13=""),"",F13)</f>
        <v/>
      </c>
      <c r="P13" s="19">
        <f>IF(OR(K13&gt;0,L13&gt;0,M13&gt;0,N13&gt;0),$B13,"")</f>
        <v>0</v>
      </c>
      <c r="Q13" s="19">
        <f>P13</f>
        <v>0</v>
      </c>
      <c r="R13" s="19">
        <f>Q13</f>
        <v>0</v>
      </c>
      <c r="T13" t="str">
        <f t="shared" ref="T13:T44" si="0">_xlfn.CONCAT("FV","_",$B$4,"_",$B$7,"_",$B$8,"_CASH")</f>
        <v>FV____CASH</v>
      </c>
    </row>
    <row r="14" spans="1:48" x14ac:dyDescent="0.25">
      <c r="A14" s="3"/>
      <c r="B14" s="13"/>
      <c r="C14" s="14"/>
      <c r="D14" s="14"/>
      <c r="E14" s="12"/>
      <c r="F14" s="11"/>
      <c r="G14" s="39"/>
      <c r="I14" s="31" t="str">
        <f>IFERROR(IF(#REF!=data!#REF!,VLOOKUP(vyuctovanie!C14,data!$O:$P,2,0),""),"")</f>
        <v/>
      </c>
      <c r="K14" s="23" t="str">
        <f>IF(F14="EUR",E14,"")</f>
        <v/>
      </c>
      <c r="L14" s="19"/>
      <c r="M14" t="str">
        <f>IF(OR(F14="EUR",F14=""),"",E14)</f>
        <v/>
      </c>
      <c r="O14" t="str">
        <f>IF(OR(F14="EUR",F14=""),"",F14)</f>
        <v/>
      </c>
      <c r="P14" s="19">
        <f t="shared" ref="P14:P47" si="1">IF(OR(K14&gt;0,L14&gt;0,M14&gt;0,N14&gt;0),$B14,"")</f>
        <v>0</v>
      </c>
      <c r="Q14" s="19">
        <f t="shared" ref="Q14:R48" si="2">P14</f>
        <v>0</v>
      </c>
      <c r="R14" s="19">
        <f t="shared" si="2"/>
        <v>0</v>
      </c>
      <c r="T14" t="str">
        <f t="shared" si="0"/>
        <v>FV____CASH</v>
      </c>
    </row>
    <row r="15" spans="1:48" x14ac:dyDescent="0.25">
      <c r="A15" s="3"/>
      <c r="B15" s="13"/>
      <c r="C15" s="14"/>
      <c r="D15" s="14"/>
      <c r="E15" s="12"/>
      <c r="F15" s="11"/>
      <c r="G15" s="39"/>
      <c r="I15" s="31" t="str">
        <f>IFERROR(IF(#REF!=data!#REF!,VLOOKUP(vyuctovanie!C15,data!$O:$P,2,0),""),"")</f>
        <v/>
      </c>
      <c r="K15" s="23" t="str">
        <f>IF(F15="EUR",E15,"")</f>
        <v/>
      </c>
      <c r="L15" s="19"/>
      <c r="M15" t="str">
        <f>IF(OR(F15="EUR",F15=""),"",E15)</f>
        <v/>
      </c>
      <c r="O15" t="str">
        <f>IF(OR(F15="EUR",F15=""),"",F15)</f>
        <v/>
      </c>
      <c r="P15" s="19">
        <f t="shared" si="1"/>
        <v>0</v>
      </c>
      <c r="Q15" s="19">
        <f t="shared" si="2"/>
        <v>0</v>
      </c>
      <c r="R15" s="19">
        <f t="shared" si="2"/>
        <v>0</v>
      </c>
      <c r="T15" t="str">
        <f t="shared" si="0"/>
        <v>FV____CASH</v>
      </c>
    </row>
    <row r="16" spans="1:48" x14ac:dyDescent="0.25">
      <c r="A16" s="3" t="str">
        <f t="shared" ref="A16:A47" si="3">IF(B16&gt;0,A15+1,"")</f>
        <v/>
      </c>
      <c r="B16" s="13"/>
      <c r="C16" s="14"/>
      <c r="D16" s="14"/>
      <c r="E16" s="12"/>
      <c r="F16" s="11"/>
      <c r="G16" s="39"/>
      <c r="I16" s="31" t="str">
        <f>IFERROR(IF(#REF!=data!#REF!,VLOOKUP(vyuctovanie!C16,data!$O:$P,2,0),""),"")</f>
        <v/>
      </c>
      <c r="K16" s="23" t="str">
        <f>IF(F16="EUR",E16,"")</f>
        <v/>
      </c>
      <c r="L16" s="19"/>
      <c r="M16" t="str">
        <f>IF(OR(F16="EUR",F16=""),"",E16)</f>
        <v/>
      </c>
      <c r="O16" t="str">
        <f>IF(OR(F16="EUR",F16=""),"",F16)</f>
        <v/>
      </c>
      <c r="P16" s="19">
        <f t="shared" si="1"/>
        <v>0</v>
      </c>
      <c r="Q16" s="19">
        <f t="shared" si="2"/>
        <v>0</v>
      </c>
      <c r="R16" s="19">
        <f t="shared" si="2"/>
        <v>0</v>
      </c>
      <c r="T16" t="str">
        <f t="shared" si="0"/>
        <v>FV____CASH</v>
      </c>
    </row>
    <row r="17" spans="1:20" x14ac:dyDescent="0.25">
      <c r="A17" s="3" t="str">
        <f t="shared" si="3"/>
        <v/>
      </c>
      <c r="B17" s="13"/>
      <c r="C17" s="14"/>
      <c r="D17" s="14"/>
      <c r="E17" s="12"/>
      <c r="F17" s="11"/>
      <c r="G17" s="39"/>
      <c r="I17" s="31" t="str">
        <f>IFERROR(IF(#REF!=data!#REF!,VLOOKUP(vyuctovanie!C17,data!$O:$P,2,0),""),"")</f>
        <v/>
      </c>
      <c r="K17" s="23" t="str">
        <f>IF(F17="EUR",E17,"")</f>
        <v/>
      </c>
      <c r="L17" s="19"/>
      <c r="M17" t="str">
        <f>IF(OR(F17="EUR",F17=""),"",E17)</f>
        <v/>
      </c>
      <c r="O17" t="str">
        <f>IF(OR(F17="EUR",F17=""),"",F17)</f>
        <v/>
      </c>
      <c r="P17" s="19">
        <f t="shared" si="1"/>
        <v>0</v>
      </c>
      <c r="Q17" s="19">
        <f t="shared" si="2"/>
        <v>0</v>
      </c>
      <c r="R17" s="19">
        <f t="shared" si="2"/>
        <v>0</v>
      </c>
      <c r="T17" t="str">
        <f t="shared" si="0"/>
        <v>FV____CASH</v>
      </c>
    </row>
    <row r="18" spans="1:20" x14ac:dyDescent="0.25">
      <c r="A18" s="3" t="str">
        <f t="shared" si="3"/>
        <v/>
      </c>
      <c r="B18" s="13"/>
      <c r="C18" s="14"/>
      <c r="D18" s="14"/>
      <c r="E18" s="12"/>
      <c r="F18" s="11"/>
      <c r="G18" s="39"/>
      <c r="I18" s="31" t="str">
        <f>IFERROR(IF(#REF!=data!#REF!,VLOOKUP(vyuctovanie!C18,data!$O:$P,2,0),""),"")</f>
        <v/>
      </c>
      <c r="K18" s="23" t="str">
        <f>IF(F18="EUR",E18,"")</f>
        <v/>
      </c>
      <c r="L18" s="19"/>
      <c r="M18" t="str">
        <f>IF(OR(F18="EUR",F18=""),"",E18)</f>
        <v/>
      </c>
      <c r="O18" t="str">
        <f>IF(OR(F18="EUR",F18=""),"",F18)</f>
        <v/>
      </c>
      <c r="P18" s="19">
        <f t="shared" si="1"/>
        <v>0</v>
      </c>
      <c r="Q18" s="19">
        <f t="shared" si="2"/>
        <v>0</v>
      </c>
      <c r="R18" s="19">
        <f t="shared" si="2"/>
        <v>0</v>
      </c>
      <c r="T18" t="str">
        <f t="shared" si="0"/>
        <v>FV____CASH</v>
      </c>
    </row>
    <row r="19" spans="1:20" x14ac:dyDescent="0.25">
      <c r="A19" s="3" t="str">
        <f t="shared" si="3"/>
        <v/>
      </c>
      <c r="B19" s="13"/>
      <c r="C19" s="14"/>
      <c r="D19" s="14"/>
      <c r="E19" s="12"/>
      <c r="F19" s="11"/>
      <c r="G19" s="39"/>
      <c r="I19" s="31" t="str">
        <f>IFERROR(IF(#REF!=data!#REF!,VLOOKUP(vyuctovanie!C19,data!$O:$P,2,0),""),"")</f>
        <v/>
      </c>
      <c r="K19" s="23" t="str">
        <f>IF(F19="EUR",E19,"")</f>
        <v/>
      </c>
      <c r="L19" s="19"/>
      <c r="M19" t="str">
        <f>IF(OR(F19="EUR",F19=""),"",E19)</f>
        <v/>
      </c>
      <c r="O19" t="str">
        <f>IF(OR(F19="EUR",F19=""),"",F19)</f>
        <v/>
      </c>
      <c r="P19" s="19">
        <f t="shared" si="1"/>
        <v>0</v>
      </c>
      <c r="Q19" s="19">
        <f t="shared" si="2"/>
        <v>0</v>
      </c>
      <c r="R19" s="19">
        <f t="shared" si="2"/>
        <v>0</v>
      </c>
      <c r="T19" t="str">
        <f t="shared" si="0"/>
        <v>FV____CASH</v>
      </c>
    </row>
    <row r="20" spans="1:20" x14ac:dyDescent="0.25">
      <c r="A20" s="3" t="str">
        <f t="shared" si="3"/>
        <v/>
      </c>
      <c r="B20" s="13"/>
      <c r="C20" s="14"/>
      <c r="D20" s="14"/>
      <c r="E20" s="12"/>
      <c r="F20" s="11"/>
      <c r="G20" s="39"/>
      <c r="I20" s="31" t="str">
        <f>IFERROR(IF(#REF!=data!#REF!,VLOOKUP(vyuctovanie!C20,data!$O:$P,2,0),""),"")</f>
        <v/>
      </c>
      <c r="K20" s="23" t="str">
        <f>IF(F20="EUR",E20,"")</f>
        <v/>
      </c>
      <c r="L20" s="19"/>
      <c r="M20" t="str">
        <f>IF(OR(F20="EUR",F20=""),"",E20)</f>
        <v/>
      </c>
      <c r="O20" t="str">
        <f>IF(OR(F20="EUR",F20=""),"",F20)</f>
        <v/>
      </c>
      <c r="P20" s="19">
        <f t="shared" si="1"/>
        <v>0</v>
      </c>
      <c r="Q20" s="19">
        <f t="shared" si="2"/>
        <v>0</v>
      </c>
      <c r="R20" s="19">
        <f t="shared" si="2"/>
        <v>0</v>
      </c>
      <c r="T20" t="str">
        <f t="shared" si="0"/>
        <v>FV____CASH</v>
      </c>
    </row>
    <row r="21" spans="1:20" x14ac:dyDescent="0.25">
      <c r="A21" s="3" t="str">
        <f t="shared" si="3"/>
        <v/>
      </c>
      <c r="B21" s="13"/>
      <c r="C21" s="14"/>
      <c r="D21" s="14"/>
      <c r="E21" s="12"/>
      <c r="F21" s="11"/>
      <c r="G21" s="39"/>
      <c r="I21" s="31" t="str">
        <f>IFERROR(IF(#REF!=data!#REF!,VLOOKUP(vyuctovanie!C21,data!$O:$P,2,0),""),"")</f>
        <v/>
      </c>
      <c r="K21" s="23" t="str">
        <f>IF(F21="EUR",E21,"")</f>
        <v/>
      </c>
      <c r="L21" s="19"/>
      <c r="M21" t="str">
        <f>IF(OR(F21="EUR",F21=""),"",E21)</f>
        <v/>
      </c>
      <c r="O21" t="str">
        <f>IF(OR(F21="EUR",F21=""),"",F21)</f>
        <v/>
      </c>
      <c r="P21" s="19">
        <f t="shared" si="1"/>
        <v>0</v>
      </c>
      <c r="Q21" s="19">
        <f t="shared" si="2"/>
        <v>0</v>
      </c>
      <c r="R21" s="19">
        <f t="shared" si="2"/>
        <v>0</v>
      </c>
      <c r="T21" t="str">
        <f t="shared" si="0"/>
        <v>FV____CASH</v>
      </c>
    </row>
    <row r="22" spans="1:20" x14ac:dyDescent="0.25">
      <c r="A22" s="3" t="str">
        <f t="shared" si="3"/>
        <v/>
      </c>
      <c r="B22" s="13"/>
      <c r="C22" s="14"/>
      <c r="D22" s="14"/>
      <c r="E22" s="12"/>
      <c r="F22" s="11"/>
      <c r="G22" s="39"/>
      <c r="I22" s="31" t="str">
        <f>IFERROR(IF(#REF!=data!#REF!,VLOOKUP(vyuctovanie!C22,data!$O:$P,2,0),""),"")</f>
        <v/>
      </c>
      <c r="K22" s="23" t="str">
        <f>IF(F22="EUR",E22,"")</f>
        <v/>
      </c>
      <c r="L22" s="19"/>
      <c r="M22" t="str">
        <f>IF(OR(F22="EUR",F22=""),"",E22)</f>
        <v/>
      </c>
      <c r="O22" t="str">
        <f>IF(OR(F22="EUR",F22=""),"",F22)</f>
        <v/>
      </c>
      <c r="P22" s="19">
        <f t="shared" si="1"/>
        <v>0</v>
      </c>
      <c r="Q22" s="19">
        <f t="shared" si="2"/>
        <v>0</v>
      </c>
      <c r="R22" s="19">
        <f t="shared" si="2"/>
        <v>0</v>
      </c>
      <c r="T22" t="str">
        <f t="shared" si="0"/>
        <v>FV____CASH</v>
      </c>
    </row>
    <row r="23" spans="1:20" x14ac:dyDescent="0.25">
      <c r="A23" s="3" t="str">
        <f t="shared" si="3"/>
        <v/>
      </c>
      <c r="B23" s="13"/>
      <c r="C23" s="14"/>
      <c r="D23" s="14"/>
      <c r="E23" s="12"/>
      <c r="F23" s="11"/>
      <c r="G23" s="39"/>
      <c r="I23" s="31" t="str">
        <f>IFERROR(IF(#REF!=data!#REF!,VLOOKUP(vyuctovanie!C23,data!$O:$P,2,0),""),"")</f>
        <v/>
      </c>
      <c r="K23" s="23" t="str">
        <f>IF(F23="EUR",E23,"")</f>
        <v/>
      </c>
      <c r="M23" t="str">
        <f>IF(OR(F23="EUR",F23=""),"",E23)</f>
        <v/>
      </c>
      <c r="O23" t="str">
        <f>IF(OR(F23="EUR",F23=""),"",F23)</f>
        <v/>
      </c>
      <c r="P23" s="19">
        <f t="shared" si="1"/>
        <v>0</v>
      </c>
      <c r="Q23" s="19">
        <f t="shared" si="2"/>
        <v>0</v>
      </c>
      <c r="R23" s="19">
        <f t="shared" si="2"/>
        <v>0</v>
      </c>
      <c r="T23" t="str">
        <f t="shared" si="0"/>
        <v>FV____CASH</v>
      </c>
    </row>
    <row r="24" spans="1:20" x14ac:dyDescent="0.25">
      <c r="A24" s="3" t="str">
        <f t="shared" si="3"/>
        <v/>
      </c>
      <c r="B24" s="13"/>
      <c r="C24" s="14"/>
      <c r="D24" s="14"/>
      <c r="E24" s="12"/>
      <c r="F24" s="11"/>
      <c r="G24" s="39"/>
      <c r="I24" s="31" t="str">
        <f>IFERROR(IF(#REF!=data!#REF!,VLOOKUP(vyuctovanie!C24,data!$O:$P,2,0),""),"")</f>
        <v/>
      </c>
      <c r="K24" s="23" t="str">
        <f>IF(F24="EUR",E24,"")</f>
        <v/>
      </c>
      <c r="M24" t="str">
        <f>IF(OR(F24="EUR",F24=""),"",E24)</f>
        <v/>
      </c>
      <c r="O24" t="str">
        <f>IF(OR(F24="EUR",F24=""),"",F24)</f>
        <v/>
      </c>
      <c r="P24" s="19">
        <f t="shared" si="1"/>
        <v>0</v>
      </c>
      <c r="Q24" s="19">
        <f t="shared" si="2"/>
        <v>0</v>
      </c>
      <c r="R24" s="19">
        <f t="shared" si="2"/>
        <v>0</v>
      </c>
      <c r="T24" t="str">
        <f t="shared" si="0"/>
        <v>FV____CASH</v>
      </c>
    </row>
    <row r="25" spans="1:20" x14ac:dyDescent="0.25">
      <c r="A25" s="3" t="str">
        <f t="shared" si="3"/>
        <v/>
      </c>
      <c r="B25" s="13"/>
      <c r="C25" s="14"/>
      <c r="D25" s="14"/>
      <c r="E25" s="12"/>
      <c r="F25" s="11"/>
      <c r="G25" s="39"/>
      <c r="I25" s="31" t="str">
        <f>IFERROR(IF(#REF!=data!#REF!,VLOOKUP(vyuctovanie!C25,data!$O:$P,2,0),""),"")</f>
        <v/>
      </c>
      <c r="K25" s="23" t="str">
        <f>IF(F25="EUR",E25,"")</f>
        <v/>
      </c>
      <c r="M25" t="str">
        <f>IF(OR(F25="EUR",F25=""),"",E25)</f>
        <v/>
      </c>
      <c r="O25" t="str">
        <f>IF(OR(F25="EUR",F25=""),"",F25)</f>
        <v/>
      </c>
      <c r="P25" s="19">
        <f t="shared" si="1"/>
        <v>0</v>
      </c>
      <c r="Q25" s="19">
        <f t="shared" si="2"/>
        <v>0</v>
      </c>
      <c r="R25" s="19">
        <f t="shared" si="2"/>
        <v>0</v>
      </c>
      <c r="T25" t="str">
        <f t="shared" si="0"/>
        <v>FV____CASH</v>
      </c>
    </row>
    <row r="26" spans="1:20" x14ac:dyDescent="0.25">
      <c r="A26" s="3" t="str">
        <f t="shared" si="3"/>
        <v/>
      </c>
      <c r="B26" s="13"/>
      <c r="C26" s="14"/>
      <c r="D26" s="14"/>
      <c r="E26" s="12"/>
      <c r="F26" s="11"/>
      <c r="G26" s="39"/>
      <c r="I26" s="31" t="str">
        <f>IFERROR(IF(#REF!=data!#REF!,VLOOKUP(vyuctovanie!C26,data!$O:$P,2,0),""),"")</f>
        <v/>
      </c>
      <c r="K26" s="23" t="str">
        <f>IF(F26="EUR",E26,"")</f>
        <v/>
      </c>
      <c r="M26" t="str">
        <f>IF(OR(F26="EUR",F26=""),"",E26)</f>
        <v/>
      </c>
      <c r="O26" t="str">
        <f>IF(OR(F26="EUR",F26=""),"",F26)</f>
        <v/>
      </c>
      <c r="P26" s="19">
        <f t="shared" si="1"/>
        <v>0</v>
      </c>
      <c r="Q26" s="19">
        <f t="shared" si="2"/>
        <v>0</v>
      </c>
      <c r="R26" s="19">
        <f t="shared" si="2"/>
        <v>0</v>
      </c>
      <c r="T26" t="str">
        <f t="shared" si="0"/>
        <v>FV____CASH</v>
      </c>
    </row>
    <row r="27" spans="1:20" x14ac:dyDescent="0.25">
      <c r="A27" s="3" t="str">
        <f t="shared" si="3"/>
        <v/>
      </c>
      <c r="B27" s="13"/>
      <c r="C27" s="14"/>
      <c r="D27" s="14"/>
      <c r="E27" s="12"/>
      <c r="F27" s="11"/>
      <c r="G27" s="39"/>
      <c r="I27" s="31" t="str">
        <f>IFERROR(IF(#REF!=data!#REF!,VLOOKUP(vyuctovanie!C27,data!$O:$P,2,0),""),"")</f>
        <v/>
      </c>
      <c r="K27" s="23" t="str">
        <f>IF(F27="EUR",E27,"")</f>
        <v/>
      </c>
      <c r="M27" t="str">
        <f>IF(OR(F27="EUR",F27=""),"",E27)</f>
        <v/>
      </c>
      <c r="O27" t="str">
        <f>IF(OR(F27="EUR",F27=""),"",F27)</f>
        <v/>
      </c>
      <c r="P27" s="19">
        <f t="shared" si="1"/>
        <v>0</v>
      </c>
      <c r="Q27" s="19">
        <f t="shared" si="2"/>
        <v>0</v>
      </c>
      <c r="R27" s="19">
        <f t="shared" si="2"/>
        <v>0</v>
      </c>
      <c r="T27" t="str">
        <f t="shared" si="0"/>
        <v>FV____CASH</v>
      </c>
    </row>
    <row r="28" spans="1:20" x14ac:dyDescent="0.25">
      <c r="A28" s="3" t="str">
        <f t="shared" si="3"/>
        <v/>
      </c>
      <c r="B28" s="13"/>
      <c r="C28" s="14"/>
      <c r="D28" s="14"/>
      <c r="E28" s="12"/>
      <c r="F28" s="11"/>
      <c r="G28" s="39"/>
      <c r="I28" s="31" t="str">
        <f>IFERROR(IF(#REF!=data!#REF!,VLOOKUP(vyuctovanie!C28,data!$O:$P,2,0),""),"")</f>
        <v/>
      </c>
      <c r="K28" s="23" t="str">
        <f>IF(F28="EUR",E28,"")</f>
        <v/>
      </c>
      <c r="M28" t="str">
        <f>IF(OR(F28="EUR",F28=""),"",E28)</f>
        <v/>
      </c>
      <c r="O28" t="str">
        <f>IF(OR(F28="EUR",F28=""),"",F28)</f>
        <v/>
      </c>
      <c r="P28" s="19">
        <f t="shared" si="1"/>
        <v>0</v>
      </c>
      <c r="Q28" s="19">
        <f t="shared" si="2"/>
        <v>0</v>
      </c>
      <c r="R28" s="19">
        <f t="shared" si="2"/>
        <v>0</v>
      </c>
      <c r="T28" t="str">
        <f t="shared" si="0"/>
        <v>FV____CASH</v>
      </c>
    </row>
    <row r="29" spans="1:20" x14ac:dyDescent="0.25">
      <c r="A29" s="3" t="str">
        <f t="shared" si="3"/>
        <v/>
      </c>
      <c r="B29" s="13"/>
      <c r="C29" s="14"/>
      <c r="D29" s="14"/>
      <c r="E29" s="12"/>
      <c r="F29" s="11"/>
      <c r="G29" s="39"/>
      <c r="I29" s="31" t="str">
        <f>IFERROR(IF(#REF!=data!#REF!,VLOOKUP(vyuctovanie!C29,data!$O:$P,2,0),""),"")</f>
        <v/>
      </c>
      <c r="K29" s="23" t="str">
        <f>IF(F29="EUR",E29,"")</f>
        <v/>
      </c>
      <c r="M29" t="str">
        <f>IF(OR(F29="EUR",F29=""),"",E29)</f>
        <v/>
      </c>
      <c r="O29" t="str">
        <f>IF(OR(F29="EUR",F29=""),"",F29)</f>
        <v/>
      </c>
      <c r="P29" s="19">
        <f t="shared" si="1"/>
        <v>0</v>
      </c>
      <c r="Q29" s="19">
        <f t="shared" si="2"/>
        <v>0</v>
      </c>
      <c r="R29" s="19">
        <f t="shared" si="2"/>
        <v>0</v>
      </c>
      <c r="T29" t="str">
        <f t="shared" si="0"/>
        <v>FV____CASH</v>
      </c>
    </row>
    <row r="30" spans="1:20" x14ac:dyDescent="0.25">
      <c r="A30" s="3" t="str">
        <f t="shared" si="3"/>
        <v/>
      </c>
      <c r="B30" s="13"/>
      <c r="C30" s="14"/>
      <c r="D30" s="14"/>
      <c r="E30" s="12"/>
      <c r="F30" s="11"/>
      <c r="G30" s="39"/>
      <c r="I30" s="31" t="str">
        <f>IFERROR(IF(#REF!=data!#REF!,VLOOKUP(vyuctovanie!C30,data!$O:$P,2,0),""),"")</f>
        <v/>
      </c>
      <c r="K30" s="23" t="str">
        <f>IF(F30="EUR",E30,"")</f>
        <v/>
      </c>
      <c r="M30" t="str">
        <f>IF(OR(F30="EUR",F30=""),"",E30)</f>
        <v/>
      </c>
      <c r="O30" t="str">
        <f>IF(OR(F30="EUR",F30=""),"",F30)</f>
        <v/>
      </c>
      <c r="P30" s="19">
        <f t="shared" si="1"/>
        <v>0</v>
      </c>
      <c r="Q30" s="19">
        <f t="shared" si="2"/>
        <v>0</v>
      </c>
      <c r="R30" s="19">
        <f t="shared" si="2"/>
        <v>0</v>
      </c>
      <c r="T30" t="str">
        <f t="shared" si="0"/>
        <v>FV____CASH</v>
      </c>
    </row>
    <row r="31" spans="1:20" x14ac:dyDescent="0.25">
      <c r="A31" s="3" t="str">
        <f t="shared" si="3"/>
        <v/>
      </c>
      <c r="B31" s="13"/>
      <c r="C31" s="14"/>
      <c r="D31" s="14"/>
      <c r="E31" s="12"/>
      <c r="F31" s="11"/>
      <c r="G31" s="39"/>
      <c r="I31" s="31" t="str">
        <f>IFERROR(IF(#REF!=data!#REF!,VLOOKUP(vyuctovanie!C31,data!$O:$P,2,0),""),"")</f>
        <v/>
      </c>
      <c r="K31" s="23" t="str">
        <f>IF(F31="EUR",E31,"")</f>
        <v/>
      </c>
      <c r="M31" t="str">
        <f>IF(OR(F31="EUR",F31=""),"",E31)</f>
        <v/>
      </c>
      <c r="O31" t="str">
        <f>IF(OR(F31="EUR",F31=""),"",F31)</f>
        <v/>
      </c>
      <c r="P31" s="19">
        <f t="shared" si="1"/>
        <v>0</v>
      </c>
      <c r="Q31" s="19">
        <f t="shared" si="2"/>
        <v>0</v>
      </c>
      <c r="R31" s="19">
        <f t="shared" si="2"/>
        <v>0</v>
      </c>
      <c r="T31" t="str">
        <f t="shared" si="0"/>
        <v>FV____CASH</v>
      </c>
    </row>
    <row r="32" spans="1:20" x14ac:dyDescent="0.25">
      <c r="A32" s="3" t="str">
        <f t="shared" si="3"/>
        <v/>
      </c>
      <c r="B32" s="13"/>
      <c r="C32" s="14"/>
      <c r="D32" s="14"/>
      <c r="E32" s="12"/>
      <c r="F32" s="11"/>
      <c r="G32" s="39"/>
      <c r="I32" s="31" t="str">
        <f>IFERROR(IF(#REF!=data!#REF!,VLOOKUP(vyuctovanie!C32,data!$O:$P,2,0),""),"")</f>
        <v/>
      </c>
      <c r="K32" s="23" t="str">
        <f>IF(F32="EUR",E32,"")</f>
        <v/>
      </c>
      <c r="M32" t="str">
        <f>IF(OR(F32="EUR",F32=""),"",E32)</f>
        <v/>
      </c>
      <c r="O32" t="str">
        <f>IF(OR(F32="EUR",F32=""),"",F32)</f>
        <v/>
      </c>
      <c r="P32" s="19">
        <f t="shared" si="1"/>
        <v>0</v>
      </c>
      <c r="Q32" s="19">
        <f t="shared" si="2"/>
        <v>0</v>
      </c>
      <c r="R32" s="19">
        <f t="shared" si="2"/>
        <v>0</v>
      </c>
      <c r="T32" t="str">
        <f t="shared" si="0"/>
        <v>FV____CASH</v>
      </c>
    </row>
    <row r="33" spans="1:20" x14ac:dyDescent="0.25">
      <c r="A33" s="3" t="str">
        <f t="shared" si="3"/>
        <v/>
      </c>
      <c r="B33" s="13"/>
      <c r="C33" s="14"/>
      <c r="D33" s="14"/>
      <c r="E33" s="12"/>
      <c r="F33" s="11"/>
      <c r="G33" s="39"/>
      <c r="I33" s="31" t="str">
        <f>IFERROR(IF(#REF!=data!#REF!,VLOOKUP(vyuctovanie!C33,data!$O:$P,2,0),""),"")</f>
        <v/>
      </c>
      <c r="K33" s="23" t="str">
        <f>IF(F33="EUR",E33,"")</f>
        <v/>
      </c>
      <c r="M33" t="str">
        <f>IF(OR(F33="EUR",F33=""),"",E33)</f>
        <v/>
      </c>
      <c r="O33" t="str">
        <f>IF(OR(F33="EUR",F33=""),"",F33)</f>
        <v/>
      </c>
      <c r="P33" s="19">
        <f t="shared" si="1"/>
        <v>0</v>
      </c>
      <c r="Q33" s="19">
        <f t="shared" si="2"/>
        <v>0</v>
      </c>
      <c r="R33" s="19">
        <f t="shared" si="2"/>
        <v>0</v>
      </c>
      <c r="T33" t="str">
        <f t="shared" si="0"/>
        <v>FV____CASH</v>
      </c>
    </row>
    <row r="34" spans="1:20" x14ac:dyDescent="0.25">
      <c r="A34" s="3" t="str">
        <f t="shared" si="3"/>
        <v/>
      </c>
      <c r="B34" s="13"/>
      <c r="C34" s="14"/>
      <c r="D34" s="14"/>
      <c r="E34" s="12"/>
      <c r="F34" s="11"/>
      <c r="G34" s="39"/>
      <c r="I34" s="31" t="str">
        <f>IFERROR(IF(#REF!=data!#REF!,VLOOKUP(vyuctovanie!C34,data!$O:$P,2,0),""),"")</f>
        <v/>
      </c>
      <c r="K34" s="23" t="str">
        <f>IF(F34="EUR",E34,"")</f>
        <v/>
      </c>
      <c r="M34" t="str">
        <f>IF(OR(F34="EUR",F34=""),"",E34)</f>
        <v/>
      </c>
      <c r="O34" t="str">
        <f>IF(OR(F34="EUR",F34=""),"",F34)</f>
        <v/>
      </c>
      <c r="P34" s="19">
        <f t="shared" si="1"/>
        <v>0</v>
      </c>
      <c r="Q34" s="19">
        <f t="shared" si="2"/>
        <v>0</v>
      </c>
      <c r="R34" s="19">
        <f t="shared" si="2"/>
        <v>0</v>
      </c>
      <c r="T34" t="str">
        <f t="shared" si="0"/>
        <v>FV____CASH</v>
      </c>
    </row>
    <row r="35" spans="1:20" x14ac:dyDescent="0.25">
      <c r="A35" s="3" t="str">
        <f t="shared" si="3"/>
        <v/>
      </c>
      <c r="B35" s="13"/>
      <c r="C35" s="14"/>
      <c r="D35" s="14"/>
      <c r="E35" s="12"/>
      <c r="F35" s="11"/>
      <c r="G35" s="39"/>
      <c r="I35" s="31" t="str">
        <f>IFERROR(IF(#REF!=data!#REF!,VLOOKUP(vyuctovanie!C35,data!$O:$P,2,0),""),"")</f>
        <v/>
      </c>
      <c r="K35" s="23" t="str">
        <f>IF(F35="EUR",E35,"")</f>
        <v/>
      </c>
      <c r="M35" t="str">
        <f>IF(OR(F35="EUR",F35=""),"",E35)</f>
        <v/>
      </c>
      <c r="O35" t="str">
        <f>IF(OR(F35="EUR",F35=""),"",F35)</f>
        <v/>
      </c>
      <c r="P35" s="19">
        <f t="shared" si="1"/>
        <v>0</v>
      </c>
      <c r="Q35" s="19">
        <f t="shared" si="2"/>
        <v>0</v>
      </c>
      <c r="R35" s="19">
        <f t="shared" si="2"/>
        <v>0</v>
      </c>
      <c r="T35" t="str">
        <f t="shared" si="0"/>
        <v>FV____CASH</v>
      </c>
    </row>
    <row r="36" spans="1:20" x14ac:dyDescent="0.25">
      <c r="A36" s="3" t="str">
        <f t="shared" si="3"/>
        <v/>
      </c>
      <c r="B36" s="13"/>
      <c r="C36" s="14"/>
      <c r="D36" s="14"/>
      <c r="E36" s="12"/>
      <c r="F36" s="11"/>
      <c r="G36" s="39"/>
      <c r="I36" s="31" t="str">
        <f>IFERROR(IF(#REF!=data!#REF!,VLOOKUP(vyuctovanie!C36,data!$O:$P,2,0),""),"")</f>
        <v/>
      </c>
      <c r="K36" s="23" t="str">
        <f>IF(F36="EUR",E36,"")</f>
        <v/>
      </c>
      <c r="M36" t="str">
        <f>IF(OR(F36="EUR",F36=""),"",E36)</f>
        <v/>
      </c>
      <c r="O36" t="str">
        <f>IF(OR(F36="EUR",F36=""),"",F36)</f>
        <v/>
      </c>
      <c r="P36" s="19">
        <f t="shared" si="1"/>
        <v>0</v>
      </c>
      <c r="Q36" s="19">
        <f t="shared" si="2"/>
        <v>0</v>
      </c>
      <c r="R36" s="19">
        <f t="shared" si="2"/>
        <v>0</v>
      </c>
      <c r="T36" t="str">
        <f t="shared" si="0"/>
        <v>FV____CASH</v>
      </c>
    </row>
    <row r="37" spans="1:20" x14ac:dyDescent="0.25">
      <c r="A37" s="3" t="str">
        <f t="shared" si="3"/>
        <v/>
      </c>
      <c r="B37" s="13"/>
      <c r="C37" s="14"/>
      <c r="D37" s="14"/>
      <c r="E37" s="12"/>
      <c r="F37" s="11"/>
      <c r="G37" s="39"/>
      <c r="I37" s="31" t="str">
        <f>IFERROR(IF(#REF!=data!#REF!,VLOOKUP(vyuctovanie!C37,data!$O:$P,2,0),""),"")</f>
        <v/>
      </c>
      <c r="K37" s="23" t="str">
        <f>IF(F37="EUR",E37,"")</f>
        <v/>
      </c>
      <c r="M37" t="str">
        <f>IF(OR(F37="EUR",F37=""),"",E37)</f>
        <v/>
      </c>
      <c r="O37" t="str">
        <f>IF(OR(F37="EUR",F37=""),"",F37)</f>
        <v/>
      </c>
      <c r="P37" s="19">
        <f t="shared" si="1"/>
        <v>0</v>
      </c>
      <c r="Q37" s="19">
        <f t="shared" si="2"/>
        <v>0</v>
      </c>
      <c r="R37" s="19">
        <f t="shared" si="2"/>
        <v>0</v>
      </c>
      <c r="T37" t="str">
        <f t="shared" si="0"/>
        <v>FV____CASH</v>
      </c>
    </row>
    <row r="38" spans="1:20" x14ac:dyDescent="0.25">
      <c r="A38" s="3" t="str">
        <f t="shared" si="3"/>
        <v/>
      </c>
      <c r="B38" s="13"/>
      <c r="C38" s="14"/>
      <c r="D38" s="14"/>
      <c r="E38" s="12"/>
      <c r="F38" s="11"/>
      <c r="G38" s="39"/>
      <c r="I38" s="31" t="str">
        <f>IFERROR(IF(#REF!=data!#REF!,VLOOKUP(vyuctovanie!C38,data!$O:$P,2,0),""),"")</f>
        <v/>
      </c>
      <c r="K38" s="23" t="str">
        <f>IF(F38="EUR",E38,"")</f>
        <v/>
      </c>
      <c r="M38" t="str">
        <f>IF(OR(F38="EUR",F38=""),"",E38)</f>
        <v/>
      </c>
      <c r="O38" t="str">
        <f>IF(OR(F38="EUR",F38=""),"",F38)</f>
        <v/>
      </c>
      <c r="P38" s="19">
        <f t="shared" si="1"/>
        <v>0</v>
      </c>
      <c r="Q38" s="19">
        <f t="shared" si="2"/>
        <v>0</v>
      </c>
      <c r="R38" s="19">
        <f t="shared" si="2"/>
        <v>0</v>
      </c>
      <c r="T38" t="str">
        <f t="shared" si="0"/>
        <v>FV____CASH</v>
      </c>
    </row>
    <row r="39" spans="1:20" x14ac:dyDescent="0.25">
      <c r="A39" s="3" t="str">
        <f t="shared" si="3"/>
        <v/>
      </c>
      <c r="B39" s="13"/>
      <c r="C39" s="14"/>
      <c r="D39" s="14"/>
      <c r="E39" s="12"/>
      <c r="F39" s="11"/>
      <c r="G39" s="39"/>
      <c r="I39" s="31" t="str">
        <f>IFERROR(IF(#REF!=data!#REF!,VLOOKUP(vyuctovanie!C39,data!$O:$P,2,0),""),"")</f>
        <v/>
      </c>
      <c r="K39" s="23" t="str">
        <f>IF(F39="EUR",E39,"")</f>
        <v/>
      </c>
      <c r="M39" t="str">
        <f>IF(OR(F39="EUR",F39=""),"",E39)</f>
        <v/>
      </c>
      <c r="O39" t="str">
        <f>IF(OR(F39="EUR",F39=""),"",F39)</f>
        <v/>
      </c>
      <c r="P39" s="19">
        <f t="shared" si="1"/>
        <v>0</v>
      </c>
      <c r="Q39" s="19">
        <f t="shared" si="2"/>
        <v>0</v>
      </c>
      <c r="R39" s="19">
        <f t="shared" si="2"/>
        <v>0</v>
      </c>
      <c r="T39" t="str">
        <f t="shared" si="0"/>
        <v>FV____CASH</v>
      </c>
    </row>
    <row r="40" spans="1:20" x14ac:dyDescent="0.25">
      <c r="A40" s="3" t="str">
        <f t="shared" si="3"/>
        <v/>
      </c>
      <c r="B40" s="13"/>
      <c r="C40" s="14"/>
      <c r="D40" s="14"/>
      <c r="E40" s="12"/>
      <c r="F40" s="11"/>
      <c r="G40" s="39"/>
      <c r="I40" s="31" t="str">
        <f>IFERROR(IF(#REF!=data!#REF!,VLOOKUP(vyuctovanie!C40,data!$O:$P,2,0),""),"")</f>
        <v/>
      </c>
      <c r="K40" s="23" t="str">
        <f>IF(F40="EUR",E40,"")</f>
        <v/>
      </c>
      <c r="M40" t="str">
        <f>IF(OR(F40="EUR",F40=""),"",E40)</f>
        <v/>
      </c>
      <c r="O40" t="str">
        <f>IF(OR(F40="EUR",F40=""),"",F40)</f>
        <v/>
      </c>
      <c r="P40" s="19">
        <f t="shared" si="1"/>
        <v>0</v>
      </c>
      <c r="Q40" s="19">
        <f t="shared" si="2"/>
        <v>0</v>
      </c>
      <c r="R40" s="19">
        <f t="shared" si="2"/>
        <v>0</v>
      </c>
      <c r="T40" t="str">
        <f t="shared" si="0"/>
        <v>FV____CASH</v>
      </c>
    </row>
    <row r="41" spans="1:20" x14ac:dyDescent="0.25">
      <c r="A41" s="3" t="str">
        <f t="shared" si="3"/>
        <v/>
      </c>
      <c r="B41" s="13"/>
      <c r="C41" s="14"/>
      <c r="D41" s="14"/>
      <c r="E41" s="12"/>
      <c r="F41" s="11"/>
      <c r="G41" s="39"/>
      <c r="I41" s="31" t="str">
        <f>IFERROR(IF(#REF!=data!#REF!,VLOOKUP(vyuctovanie!C41,data!$O:$P,2,0),""),"")</f>
        <v/>
      </c>
      <c r="K41" s="23" t="str">
        <f>IF(F41="EUR",E41,"")</f>
        <v/>
      </c>
      <c r="M41" t="str">
        <f>IF(OR(F41="EUR",F41=""),"",E41)</f>
        <v/>
      </c>
      <c r="O41" t="str">
        <f>IF(OR(F41="EUR",F41=""),"",F41)</f>
        <v/>
      </c>
      <c r="P41" s="19">
        <f t="shared" si="1"/>
        <v>0</v>
      </c>
      <c r="Q41" s="19">
        <f t="shared" si="2"/>
        <v>0</v>
      </c>
      <c r="R41" s="19">
        <f t="shared" si="2"/>
        <v>0</v>
      </c>
      <c r="T41" t="str">
        <f t="shared" si="0"/>
        <v>FV____CASH</v>
      </c>
    </row>
    <row r="42" spans="1:20" x14ac:dyDescent="0.25">
      <c r="A42" s="3" t="str">
        <f t="shared" si="3"/>
        <v/>
      </c>
      <c r="B42" s="13"/>
      <c r="C42" s="14"/>
      <c r="D42" s="14"/>
      <c r="E42" s="12"/>
      <c r="F42" s="11"/>
      <c r="G42" s="39"/>
      <c r="I42" s="31" t="str">
        <f>IFERROR(IF(#REF!=data!#REF!,VLOOKUP(vyuctovanie!C42,data!$O:$P,2,0),""),"")</f>
        <v/>
      </c>
      <c r="K42" s="23" t="str">
        <f>IF(F42="EUR",E42,"")</f>
        <v/>
      </c>
      <c r="M42" t="str">
        <f>IF(OR(F42="EUR",F42=""),"",E42)</f>
        <v/>
      </c>
      <c r="O42" t="str">
        <f>IF(OR(F42="EUR",F42=""),"",F42)</f>
        <v/>
      </c>
      <c r="P42" s="19">
        <f t="shared" si="1"/>
        <v>0</v>
      </c>
      <c r="Q42" s="19">
        <f t="shared" si="2"/>
        <v>0</v>
      </c>
      <c r="R42" s="19">
        <f t="shared" si="2"/>
        <v>0</v>
      </c>
      <c r="T42" t="str">
        <f t="shared" si="0"/>
        <v>FV____CASH</v>
      </c>
    </row>
    <row r="43" spans="1:20" x14ac:dyDescent="0.25">
      <c r="A43" s="3" t="str">
        <f t="shared" si="3"/>
        <v/>
      </c>
      <c r="B43" s="13"/>
      <c r="C43" s="14"/>
      <c r="D43" s="14"/>
      <c r="E43" s="12"/>
      <c r="F43" s="11"/>
      <c r="G43" s="39"/>
      <c r="I43" s="31" t="str">
        <f>IFERROR(IF(#REF!=data!#REF!,VLOOKUP(vyuctovanie!C43,data!$O:$P,2,0),""),"")</f>
        <v/>
      </c>
      <c r="K43" s="23" t="str">
        <f>IF(F43="EUR",E43,"")</f>
        <v/>
      </c>
      <c r="M43" t="str">
        <f>IF(OR(F43="EUR",F43=""),"",E43)</f>
        <v/>
      </c>
      <c r="O43" t="str">
        <f>IF(OR(F43="EUR",F43=""),"",F43)</f>
        <v/>
      </c>
      <c r="P43" s="19">
        <f t="shared" si="1"/>
        <v>0</v>
      </c>
      <c r="Q43" s="19">
        <f t="shared" si="2"/>
        <v>0</v>
      </c>
      <c r="R43" s="19">
        <f t="shared" si="2"/>
        <v>0</v>
      </c>
      <c r="T43" t="str">
        <f t="shared" si="0"/>
        <v>FV____CASH</v>
      </c>
    </row>
    <row r="44" spans="1:20" x14ac:dyDescent="0.25">
      <c r="A44" s="3" t="str">
        <f t="shared" si="3"/>
        <v/>
      </c>
      <c r="B44" s="13"/>
      <c r="C44" s="14"/>
      <c r="D44" s="14"/>
      <c r="E44" s="12"/>
      <c r="F44" s="11"/>
      <c r="G44" s="39"/>
      <c r="I44" s="31" t="str">
        <f>IFERROR(IF(#REF!=data!#REF!,VLOOKUP(vyuctovanie!C44,data!$O:$P,2,0),""),"")</f>
        <v/>
      </c>
      <c r="K44" s="23" t="str">
        <f>IF(F44="EUR",E44,"")</f>
        <v/>
      </c>
      <c r="M44" t="str">
        <f>IF(OR(F44="EUR",F44=""),"",E44)</f>
        <v/>
      </c>
      <c r="O44" t="str">
        <f>IF(OR(F44="EUR",F44=""),"",F44)</f>
        <v/>
      </c>
      <c r="P44" s="19">
        <f t="shared" si="1"/>
        <v>0</v>
      </c>
      <c r="Q44" s="19">
        <f t="shared" si="2"/>
        <v>0</v>
      </c>
      <c r="R44" s="19">
        <f t="shared" si="2"/>
        <v>0</v>
      </c>
      <c r="T44" t="str">
        <f t="shared" si="0"/>
        <v>FV____CASH</v>
      </c>
    </row>
    <row r="45" spans="1:20" x14ac:dyDescent="0.25">
      <c r="A45" s="3" t="str">
        <f t="shared" si="3"/>
        <v/>
      </c>
      <c r="B45" s="13"/>
      <c r="C45" s="14"/>
      <c r="D45" s="14"/>
      <c r="E45" s="12"/>
      <c r="F45" s="11"/>
      <c r="G45" s="39"/>
      <c r="I45" s="31" t="str">
        <f>IFERROR(IF(#REF!=data!#REF!,VLOOKUP(vyuctovanie!C45,data!$O:$P,2,0),""),"")</f>
        <v/>
      </c>
      <c r="K45" s="23" t="str">
        <f>IF(F45="EUR",E45,"")</f>
        <v/>
      </c>
      <c r="M45" t="str">
        <f>IF(OR(F45="EUR",F45=""),"",E45)</f>
        <v/>
      </c>
      <c r="O45" t="str">
        <f>IF(OR(F45="EUR",F45=""),"",F45)</f>
        <v/>
      </c>
      <c r="P45" s="19">
        <f t="shared" si="1"/>
        <v>0</v>
      </c>
      <c r="Q45" s="19">
        <f t="shared" si="2"/>
        <v>0</v>
      </c>
      <c r="R45" s="19">
        <f t="shared" si="2"/>
        <v>0</v>
      </c>
      <c r="T45" t="str">
        <f t="shared" ref="T45:T76" si="4">_xlfn.CONCAT("FV","_",$B$4,"_",$B$7,"_",$B$8,"_CASH")</f>
        <v>FV____CASH</v>
      </c>
    </row>
    <row r="46" spans="1:20" x14ac:dyDescent="0.25">
      <c r="A46" s="3" t="str">
        <f t="shared" si="3"/>
        <v/>
      </c>
      <c r="B46" s="13"/>
      <c r="C46" s="14"/>
      <c r="D46" s="14"/>
      <c r="E46" s="12"/>
      <c r="F46" s="11"/>
      <c r="G46" s="39"/>
      <c r="I46" s="31" t="str">
        <f>IFERROR(IF(#REF!=data!#REF!,VLOOKUP(vyuctovanie!C46,data!$O:$P,2,0),""),"")</f>
        <v/>
      </c>
      <c r="K46" s="23" t="str">
        <f>IF(F46="EUR",E46,"")</f>
        <v/>
      </c>
      <c r="M46" t="str">
        <f>IF(OR(F46="EUR",F46=""),"",E46)</f>
        <v/>
      </c>
      <c r="O46" t="str">
        <f>IF(OR(F46="EUR",F46=""),"",F46)</f>
        <v/>
      </c>
      <c r="P46" s="19">
        <f t="shared" si="1"/>
        <v>0</v>
      </c>
      <c r="Q46" s="19">
        <f t="shared" si="2"/>
        <v>0</v>
      </c>
      <c r="R46" s="19">
        <f t="shared" si="2"/>
        <v>0</v>
      </c>
      <c r="T46" t="str">
        <f t="shared" si="4"/>
        <v>FV____CASH</v>
      </c>
    </row>
    <row r="47" spans="1:20" x14ac:dyDescent="0.25">
      <c r="A47" s="27" t="str">
        <f t="shared" si="3"/>
        <v/>
      </c>
      <c r="B47" s="15"/>
      <c r="C47" s="16"/>
      <c r="D47" s="16"/>
      <c r="E47" s="17"/>
      <c r="F47" s="28"/>
      <c r="G47" s="39"/>
      <c r="I47" s="31" t="str">
        <f>IFERROR(IF(#REF!=data!#REF!,VLOOKUP(vyuctovanie!C47,data!$O:$P,2,0),""),"")</f>
        <v/>
      </c>
      <c r="K47" s="23" t="str">
        <f>IF(F47="EUR",E47,"")</f>
        <v/>
      </c>
      <c r="M47" t="str">
        <f>IF(OR(F47="EUR",F47=""),"",E47)</f>
        <v/>
      </c>
      <c r="O47" t="str">
        <f>IF(OR(F47="EUR",F47=""),"",F47)</f>
        <v/>
      </c>
      <c r="P47" s="19">
        <f t="shared" si="1"/>
        <v>0</v>
      </c>
      <c r="Q47" s="19">
        <f t="shared" si="2"/>
        <v>0</v>
      </c>
      <c r="R47" s="19">
        <f t="shared" si="2"/>
        <v>0</v>
      </c>
      <c r="T47" t="str">
        <f t="shared" si="4"/>
        <v>FV____CASH</v>
      </c>
    </row>
    <row r="48" spans="1:20" x14ac:dyDescent="0.25">
      <c r="I48" s="30" t="str">
        <f>IF(AND(B13&gt;0,$B$4&gt;0),VLOOKUP($B$4,data!$C:$E,3,0),"")</f>
        <v/>
      </c>
      <c r="L48" s="32" t="str">
        <f>IF(K13="","",K13)</f>
        <v/>
      </c>
      <c r="N48" s="32" t="str">
        <f>IF(M13="","",M13)</f>
        <v/>
      </c>
      <c r="O48" t="str">
        <f>O13</f>
        <v/>
      </c>
      <c r="P48" s="19">
        <f>P13</f>
        <v>0</v>
      </c>
      <c r="Q48" s="19">
        <f>P48</f>
        <v>0</v>
      </c>
      <c r="R48" s="19">
        <f t="shared" si="2"/>
        <v>0</v>
      </c>
      <c r="T48" t="str">
        <f t="shared" si="4"/>
        <v>FV____CASH</v>
      </c>
    </row>
    <row r="49" spans="1:20" x14ac:dyDescent="0.25">
      <c r="I49" s="30" t="str">
        <f>IF(AND(B14&gt;0,$B$4&gt;0),VLOOKUP($B$4,data!$C:$E,3,0),"")</f>
        <v/>
      </c>
      <c r="L49" s="32" t="str">
        <f>IF(K14="","",K14)</f>
        <v/>
      </c>
      <c r="N49" s="32" t="str">
        <f t="shared" ref="N49:N82" si="5">IF(M14="","",M14)</f>
        <v/>
      </c>
      <c r="O49" t="str">
        <f t="shared" ref="O49:P82" si="6">O14</f>
        <v/>
      </c>
      <c r="P49" s="19">
        <f t="shared" si="6"/>
        <v>0</v>
      </c>
      <c r="Q49" s="19">
        <f t="shared" ref="Q49:R49" si="7">P49</f>
        <v>0</v>
      </c>
      <c r="R49" s="19">
        <f t="shared" si="7"/>
        <v>0</v>
      </c>
      <c r="T49" t="str">
        <f t="shared" si="4"/>
        <v>FV____CASH</v>
      </c>
    </row>
    <row r="50" spans="1:20" x14ac:dyDescent="0.25">
      <c r="A50" s="25"/>
      <c r="I50" s="30" t="str">
        <f>IF(AND(B15&gt;0,$B$4&gt;0),VLOOKUP($B$4,data!$C:$E,3,0),"")</f>
        <v/>
      </c>
      <c r="L50" s="32" t="str">
        <f t="shared" ref="L50:L82" si="8">IF(K15="","",K15)</f>
        <v/>
      </c>
      <c r="N50" s="32" t="str">
        <f t="shared" si="5"/>
        <v/>
      </c>
      <c r="O50" t="str">
        <f t="shared" si="6"/>
        <v/>
      </c>
      <c r="P50" s="19">
        <f t="shared" si="6"/>
        <v>0</v>
      </c>
      <c r="Q50" s="19">
        <f t="shared" ref="Q50:R50" si="9">P50</f>
        <v>0</v>
      </c>
      <c r="R50" s="19">
        <f t="shared" si="9"/>
        <v>0</v>
      </c>
      <c r="T50" t="str">
        <f t="shared" si="4"/>
        <v>FV____CASH</v>
      </c>
    </row>
    <row r="51" spans="1:20" x14ac:dyDescent="0.25">
      <c r="I51" s="30" t="str">
        <f>IF(AND(B16&gt;0,$B$4&gt;0),VLOOKUP($B$4,data!$C:$E,3,0),"")</f>
        <v/>
      </c>
      <c r="L51" s="32" t="str">
        <f t="shared" si="8"/>
        <v/>
      </c>
      <c r="N51" s="32" t="str">
        <f t="shared" si="5"/>
        <v/>
      </c>
      <c r="O51" t="str">
        <f t="shared" si="6"/>
        <v/>
      </c>
      <c r="P51" s="19">
        <f t="shared" si="6"/>
        <v>0</v>
      </c>
      <c r="Q51" s="19">
        <f t="shared" ref="Q51:R51" si="10">P51</f>
        <v>0</v>
      </c>
      <c r="R51" s="19">
        <f t="shared" si="10"/>
        <v>0</v>
      </c>
      <c r="T51" t="str">
        <f t="shared" si="4"/>
        <v>FV____CASH</v>
      </c>
    </row>
    <row r="52" spans="1:20" x14ac:dyDescent="0.25">
      <c r="I52" s="30" t="str">
        <f>IF(AND(B17&gt;0,$B$4&gt;0),VLOOKUP($B$4,data!$C:$E,3,0),"")</f>
        <v/>
      </c>
      <c r="L52" s="32" t="str">
        <f t="shared" si="8"/>
        <v/>
      </c>
      <c r="N52" s="32" t="str">
        <f t="shared" si="5"/>
        <v/>
      </c>
      <c r="O52" t="str">
        <f t="shared" si="6"/>
        <v/>
      </c>
      <c r="P52" s="19">
        <f t="shared" si="6"/>
        <v>0</v>
      </c>
      <c r="Q52" s="19">
        <f t="shared" ref="Q52:R52" si="11">P52</f>
        <v>0</v>
      </c>
      <c r="R52" s="19">
        <f t="shared" si="11"/>
        <v>0</v>
      </c>
      <c r="T52" t="str">
        <f t="shared" si="4"/>
        <v>FV____CASH</v>
      </c>
    </row>
    <row r="53" spans="1:20" x14ac:dyDescent="0.25">
      <c r="I53" s="30" t="str">
        <f>IF(AND(B18&gt;0,$B$4&gt;0),VLOOKUP($B$4,data!$C:$E,3,0),"")</f>
        <v/>
      </c>
      <c r="L53" s="32" t="str">
        <f t="shared" si="8"/>
        <v/>
      </c>
      <c r="N53" s="32" t="str">
        <f t="shared" si="5"/>
        <v/>
      </c>
      <c r="O53" t="str">
        <f t="shared" si="6"/>
        <v/>
      </c>
      <c r="P53" s="19">
        <f t="shared" si="6"/>
        <v>0</v>
      </c>
      <c r="Q53" s="19">
        <f t="shared" ref="Q53:R53" si="12">P53</f>
        <v>0</v>
      </c>
      <c r="R53" s="19">
        <f t="shared" si="12"/>
        <v>0</v>
      </c>
      <c r="T53" t="str">
        <f t="shared" si="4"/>
        <v>FV____CASH</v>
      </c>
    </row>
    <row r="54" spans="1:20" x14ac:dyDescent="0.25">
      <c r="A54" s="4" t="s">
        <v>7</v>
      </c>
      <c r="B54" s="21"/>
      <c r="D54" s="4"/>
      <c r="I54" s="30" t="str">
        <f>IF(AND(B19&gt;0,$B$4&gt;0),VLOOKUP($B$4,data!$C:$E,3,0),"")</f>
        <v/>
      </c>
      <c r="L54" s="32" t="str">
        <f t="shared" si="8"/>
        <v/>
      </c>
      <c r="N54" s="32" t="str">
        <f t="shared" si="5"/>
        <v/>
      </c>
      <c r="O54" t="str">
        <f t="shared" si="6"/>
        <v/>
      </c>
      <c r="P54" s="19">
        <f t="shared" si="6"/>
        <v>0</v>
      </c>
      <c r="Q54" s="19">
        <f t="shared" ref="Q54:R54" si="13">P54</f>
        <v>0</v>
      </c>
      <c r="R54" s="19">
        <f t="shared" si="13"/>
        <v>0</v>
      </c>
      <c r="T54" t="str">
        <f t="shared" si="4"/>
        <v>FV____CASH</v>
      </c>
    </row>
    <row r="55" spans="1:20" x14ac:dyDescent="0.25">
      <c r="I55" s="30" t="str">
        <f>IF(AND(B20&gt;0,$B$4&gt;0),VLOOKUP($B$4,data!$C:$E,3,0),"")</f>
        <v/>
      </c>
      <c r="L55" s="32" t="str">
        <f t="shared" si="8"/>
        <v/>
      </c>
      <c r="N55" s="32" t="str">
        <f t="shared" si="5"/>
        <v/>
      </c>
      <c r="O55" t="str">
        <f t="shared" si="6"/>
        <v/>
      </c>
      <c r="P55" s="19">
        <f t="shared" si="6"/>
        <v>0</v>
      </c>
      <c r="Q55" s="19">
        <f t="shared" ref="Q55:R55" si="14">P55</f>
        <v>0</v>
      </c>
      <c r="R55" s="19">
        <f t="shared" si="14"/>
        <v>0</v>
      </c>
      <c r="T55" t="str">
        <f t="shared" si="4"/>
        <v>FV____CASH</v>
      </c>
    </row>
    <row r="56" spans="1:20" x14ac:dyDescent="0.25">
      <c r="I56" s="30" t="str">
        <f>IF(AND(B21&gt;0,$B$4&gt;0),VLOOKUP($B$4,data!$C:$E,3,0),"")</f>
        <v/>
      </c>
      <c r="L56" s="32" t="str">
        <f t="shared" si="8"/>
        <v/>
      </c>
      <c r="N56" s="32" t="str">
        <f t="shared" si="5"/>
        <v/>
      </c>
      <c r="O56" t="str">
        <f t="shared" si="6"/>
        <v/>
      </c>
      <c r="P56" s="19">
        <f t="shared" si="6"/>
        <v>0</v>
      </c>
      <c r="Q56" s="19">
        <f t="shared" ref="Q56:R56" si="15">P56</f>
        <v>0</v>
      </c>
      <c r="R56" s="19">
        <f t="shared" si="15"/>
        <v>0</v>
      </c>
      <c r="T56" t="str">
        <f t="shared" si="4"/>
        <v>FV____CASH</v>
      </c>
    </row>
    <row r="57" spans="1:20" x14ac:dyDescent="0.25">
      <c r="I57" s="30" t="str">
        <f>IF(AND(B22&gt;0,$B$4&gt;0),VLOOKUP($B$4,data!$C:$E,3,0),"")</f>
        <v/>
      </c>
      <c r="L57" s="32" t="str">
        <f t="shared" si="8"/>
        <v/>
      </c>
      <c r="N57" s="32" t="str">
        <f t="shared" si="5"/>
        <v/>
      </c>
      <c r="O57" t="str">
        <f t="shared" si="6"/>
        <v/>
      </c>
      <c r="P57" s="19">
        <f t="shared" si="6"/>
        <v>0</v>
      </c>
      <c r="Q57" s="19">
        <f t="shared" ref="Q57:R57" si="16">P57</f>
        <v>0</v>
      </c>
      <c r="R57" s="19">
        <f t="shared" si="16"/>
        <v>0</v>
      </c>
      <c r="T57" t="str">
        <f t="shared" si="4"/>
        <v>FV____CASH</v>
      </c>
    </row>
    <row r="58" spans="1:20" x14ac:dyDescent="0.25">
      <c r="I58" s="30" t="str">
        <f>IF(AND(B23&gt;0,$B$4&gt;0),VLOOKUP($B$4,data!$C:$E,3,0),"")</f>
        <v/>
      </c>
      <c r="L58" s="32" t="str">
        <f t="shared" si="8"/>
        <v/>
      </c>
      <c r="N58" s="32" t="str">
        <f t="shared" si="5"/>
        <v/>
      </c>
      <c r="O58" t="str">
        <f t="shared" si="6"/>
        <v/>
      </c>
      <c r="P58" s="19">
        <f t="shared" si="6"/>
        <v>0</v>
      </c>
      <c r="Q58" s="19">
        <f t="shared" ref="Q58:R58" si="17">P58</f>
        <v>0</v>
      </c>
      <c r="R58" s="19">
        <f t="shared" si="17"/>
        <v>0</v>
      </c>
      <c r="T58" t="str">
        <f t="shared" si="4"/>
        <v>FV____CASH</v>
      </c>
    </row>
    <row r="59" spans="1:20" x14ac:dyDescent="0.25">
      <c r="A59" s="1" t="s">
        <v>8</v>
      </c>
      <c r="B59" s="21"/>
      <c r="I59" s="30" t="str">
        <f>IF(AND(B24&gt;0,$B$4&gt;0),VLOOKUP($B$4,data!$C:$E,3,0),"")</f>
        <v/>
      </c>
      <c r="L59" s="32" t="str">
        <f t="shared" si="8"/>
        <v/>
      </c>
      <c r="N59" s="32" t="str">
        <f t="shared" si="5"/>
        <v/>
      </c>
      <c r="O59" t="str">
        <f t="shared" si="6"/>
        <v/>
      </c>
      <c r="P59" s="19">
        <f t="shared" si="6"/>
        <v>0</v>
      </c>
      <c r="Q59" s="19">
        <f t="shared" ref="Q59:R59" si="18">P59</f>
        <v>0</v>
      </c>
      <c r="R59" s="19">
        <f t="shared" si="18"/>
        <v>0</v>
      </c>
      <c r="T59" t="str">
        <f t="shared" si="4"/>
        <v>FV____CASH</v>
      </c>
    </row>
    <row r="60" spans="1:20" x14ac:dyDescent="0.25">
      <c r="I60" s="30" t="str">
        <f>IF(AND(B25&gt;0,$B$4&gt;0),VLOOKUP($B$4,data!$C:$E,3,0),"")</f>
        <v/>
      </c>
      <c r="L60" s="32" t="str">
        <f t="shared" si="8"/>
        <v/>
      </c>
      <c r="N60" s="32" t="str">
        <f t="shared" si="5"/>
        <v/>
      </c>
      <c r="O60" t="str">
        <f t="shared" si="6"/>
        <v/>
      </c>
      <c r="P60" s="19">
        <f t="shared" si="6"/>
        <v>0</v>
      </c>
      <c r="Q60" s="19">
        <f t="shared" ref="Q60:R60" si="19">P60</f>
        <v>0</v>
      </c>
      <c r="R60" s="19">
        <f t="shared" si="19"/>
        <v>0</v>
      </c>
      <c r="T60" t="str">
        <f t="shared" si="4"/>
        <v>FV____CASH</v>
      </c>
    </row>
    <row r="61" spans="1:20" x14ac:dyDescent="0.25">
      <c r="I61" s="30" t="str">
        <f>IF(AND(B26&gt;0,$B$4&gt;0),VLOOKUP($B$4,data!$C:$E,3,0),"")</f>
        <v/>
      </c>
      <c r="L61" s="32" t="str">
        <f t="shared" si="8"/>
        <v/>
      </c>
      <c r="N61" s="32" t="str">
        <f t="shared" si="5"/>
        <v/>
      </c>
      <c r="O61" t="str">
        <f t="shared" si="6"/>
        <v/>
      </c>
      <c r="P61" s="19">
        <f t="shared" si="6"/>
        <v>0</v>
      </c>
      <c r="Q61" s="19">
        <f t="shared" ref="Q61:R61" si="20">P61</f>
        <v>0</v>
      </c>
      <c r="R61" s="19">
        <f t="shared" si="20"/>
        <v>0</v>
      </c>
      <c r="T61" t="str">
        <f t="shared" si="4"/>
        <v>FV____CASH</v>
      </c>
    </row>
    <row r="62" spans="1:20" x14ac:dyDescent="0.25">
      <c r="I62" s="30" t="str">
        <f>IF(AND(B27&gt;0,$B$4&gt;0),VLOOKUP($B$4,data!$C:$E,3,0),"")</f>
        <v/>
      </c>
      <c r="L62" s="32" t="str">
        <f t="shared" si="8"/>
        <v/>
      </c>
      <c r="N62" s="32" t="str">
        <f t="shared" si="5"/>
        <v/>
      </c>
      <c r="O62" t="str">
        <f t="shared" si="6"/>
        <v/>
      </c>
      <c r="P62" s="19">
        <f t="shared" si="6"/>
        <v>0</v>
      </c>
      <c r="Q62" s="19">
        <f t="shared" ref="Q62:R62" si="21">P62</f>
        <v>0</v>
      </c>
      <c r="R62" s="19">
        <f t="shared" si="21"/>
        <v>0</v>
      </c>
      <c r="T62" t="str">
        <f t="shared" si="4"/>
        <v>FV____CASH</v>
      </c>
    </row>
    <row r="63" spans="1:20" x14ac:dyDescent="0.25">
      <c r="I63" s="30" t="str">
        <f>IF(AND(B28&gt;0,$B$4&gt;0),VLOOKUP($B$4,data!$C:$E,3,0),"")</f>
        <v/>
      </c>
      <c r="L63" s="32" t="str">
        <f t="shared" si="8"/>
        <v/>
      </c>
      <c r="N63" s="32" t="str">
        <f t="shared" si="5"/>
        <v/>
      </c>
      <c r="O63" t="str">
        <f t="shared" si="6"/>
        <v/>
      </c>
      <c r="P63" s="19">
        <f t="shared" si="6"/>
        <v>0</v>
      </c>
      <c r="Q63" s="19">
        <f t="shared" ref="Q63:R63" si="22">P63</f>
        <v>0</v>
      </c>
      <c r="R63" s="19">
        <f t="shared" si="22"/>
        <v>0</v>
      </c>
      <c r="T63" t="str">
        <f t="shared" si="4"/>
        <v>FV____CASH</v>
      </c>
    </row>
    <row r="64" spans="1:20" x14ac:dyDescent="0.25">
      <c r="I64" s="30" t="str">
        <f>IF(AND(B29&gt;0,$B$4&gt;0),VLOOKUP($B$4,data!$C:$E,3,0),"")</f>
        <v/>
      </c>
      <c r="L64" s="32" t="str">
        <f t="shared" si="8"/>
        <v/>
      </c>
      <c r="N64" s="32" t="str">
        <f t="shared" si="5"/>
        <v/>
      </c>
      <c r="O64" t="str">
        <f t="shared" si="6"/>
        <v/>
      </c>
      <c r="P64" s="19">
        <f t="shared" si="6"/>
        <v>0</v>
      </c>
      <c r="Q64" s="19">
        <f t="shared" ref="Q64:R64" si="23">P64</f>
        <v>0</v>
      </c>
      <c r="R64" s="19">
        <f t="shared" si="23"/>
        <v>0</v>
      </c>
      <c r="T64" t="str">
        <f t="shared" si="4"/>
        <v>FV____CASH</v>
      </c>
    </row>
    <row r="65" spans="9:20" x14ac:dyDescent="0.25">
      <c r="I65" s="30" t="str">
        <f>IF(AND(B30&gt;0,$B$4&gt;0),VLOOKUP($B$4,data!$C:$E,3,0),"")</f>
        <v/>
      </c>
      <c r="L65" s="32" t="str">
        <f t="shared" si="8"/>
        <v/>
      </c>
      <c r="N65" s="32" t="str">
        <f t="shared" si="5"/>
        <v/>
      </c>
      <c r="O65" t="str">
        <f t="shared" si="6"/>
        <v/>
      </c>
      <c r="P65" s="19">
        <f t="shared" si="6"/>
        <v>0</v>
      </c>
      <c r="Q65" s="19">
        <f t="shared" ref="Q65:R65" si="24">P65</f>
        <v>0</v>
      </c>
      <c r="R65" s="19">
        <f t="shared" si="24"/>
        <v>0</v>
      </c>
      <c r="T65" t="str">
        <f t="shared" si="4"/>
        <v>FV____CASH</v>
      </c>
    </row>
    <row r="66" spans="9:20" x14ac:dyDescent="0.25">
      <c r="I66" s="30" t="str">
        <f>IF(AND(B31&gt;0,$B$4&gt;0),VLOOKUP($B$4,data!$C:$E,3,0),"")</f>
        <v/>
      </c>
      <c r="L66" s="32" t="str">
        <f t="shared" si="8"/>
        <v/>
      </c>
      <c r="N66" s="32" t="str">
        <f t="shared" si="5"/>
        <v/>
      </c>
      <c r="O66" t="str">
        <f t="shared" si="6"/>
        <v/>
      </c>
      <c r="P66" s="19">
        <f t="shared" si="6"/>
        <v>0</v>
      </c>
      <c r="Q66" s="19">
        <f t="shared" ref="Q66:R66" si="25">P66</f>
        <v>0</v>
      </c>
      <c r="R66" s="19">
        <f t="shared" si="25"/>
        <v>0</v>
      </c>
      <c r="T66" t="str">
        <f t="shared" si="4"/>
        <v>FV____CASH</v>
      </c>
    </row>
    <row r="67" spans="9:20" x14ac:dyDescent="0.25">
      <c r="I67" s="30" t="str">
        <f>IF(AND(B32&gt;0,$B$4&gt;0),VLOOKUP($B$4,data!$C:$E,3,0),"")</f>
        <v/>
      </c>
      <c r="L67" s="32" t="str">
        <f t="shared" si="8"/>
        <v/>
      </c>
      <c r="N67" s="32" t="str">
        <f t="shared" si="5"/>
        <v/>
      </c>
      <c r="O67" t="str">
        <f t="shared" si="6"/>
        <v/>
      </c>
      <c r="P67" s="19">
        <f t="shared" si="6"/>
        <v>0</v>
      </c>
      <c r="Q67" s="19">
        <f t="shared" ref="Q67:R67" si="26">P67</f>
        <v>0</v>
      </c>
      <c r="R67" s="19">
        <f t="shared" si="26"/>
        <v>0</v>
      </c>
      <c r="T67" t="str">
        <f t="shared" si="4"/>
        <v>FV____CASH</v>
      </c>
    </row>
    <row r="68" spans="9:20" x14ac:dyDescent="0.25">
      <c r="I68" s="30" t="str">
        <f>IF(AND(B33&gt;0,$B$4&gt;0),VLOOKUP($B$4,data!$C:$E,3,0),"")</f>
        <v/>
      </c>
      <c r="L68" s="32" t="str">
        <f t="shared" si="8"/>
        <v/>
      </c>
      <c r="N68" s="32" t="str">
        <f t="shared" si="5"/>
        <v/>
      </c>
      <c r="O68" t="str">
        <f t="shared" si="6"/>
        <v/>
      </c>
      <c r="P68" s="19">
        <f t="shared" si="6"/>
        <v>0</v>
      </c>
      <c r="Q68" s="19">
        <f t="shared" ref="Q68:R68" si="27">P68</f>
        <v>0</v>
      </c>
      <c r="R68" s="19">
        <f t="shared" si="27"/>
        <v>0</v>
      </c>
      <c r="T68" t="str">
        <f t="shared" si="4"/>
        <v>FV____CASH</v>
      </c>
    </row>
    <row r="69" spans="9:20" x14ac:dyDescent="0.25">
      <c r="I69" s="30" t="str">
        <f>IF(AND(B34&gt;0,$B$4&gt;0),VLOOKUP($B$4,data!$C:$E,3,0),"")</f>
        <v/>
      </c>
      <c r="L69" s="32" t="str">
        <f t="shared" si="8"/>
        <v/>
      </c>
      <c r="N69" s="32" t="str">
        <f t="shared" si="5"/>
        <v/>
      </c>
      <c r="O69" t="str">
        <f t="shared" si="6"/>
        <v/>
      </c>
      <c r="P69" s="19">
        <f t="shared" si="6"/>
        <v>0</v>
      </c>
      <c r="Q69" s="19">
        <f t="shared" ref="Q69:R69" si="28">P69</f>
        <v>0</v>
      </c>
      <c r="R69" s="19">
        <f t="shared" si="28"/>
        <v>0</v>
      </c>
      <c r="T69" t="str">
        <f t="shared" si="4"/>
        <v>FV____CASH</v>
      </c>
    </row>
    <row r="70" spans="9:20" x14ac:dyDescent="0.25">
      <c r="I70" s="30" t="str">
        <f>IF(AND(B35&gt;0,$B$4&gt;0),VLOOKUP($B$4,data!$C:$E,3,0),"")</f>
        <v/>
      </c>
      <c r="L70" s="32" t="str">
        <f t="shared" si="8"/>
        <v/>
      </c>
      <c r="N70" s="32" t="str">
        <f t="shared" si="5"/>
        <v/>
      </c>
      <c r="O70" t="str">
        <f t="shared" si="6"/>
        <v/>
      </c>
      <c r="P70" s="19">
        <f t="shared" si="6"/>
        <v>0</v>
      </c>
      <c r="Q70" s="19">
        <f t="shared" ref="Q70:R70" si="29">P70</f>
        <v>0</v>
      </c>
      <c r="R70" s="19">
        <f t="shared" si="29"/>
        <v>0</v>
      </c>
      <c r="T70" t="str">
        <f t="shared" si="4"/>
        <v>FV____CASH</v>
      </c>
    </row>
    <row r="71" spans="9:20" x14ac:dyDescent="0.25">
      <c r="I71" s="30" t="str">
        <f>IF(AND(B36&gt;0,$B$4&gt;0),VLOOKUP($B$4,data!$C:$E,3,0),"")</f>
        <v/>
      </c>
      <c r="L71" s="32" t="str">
        <f t="shared" si="8"/>
        <v/>
      </c>
      <c r="N71" s="32" t="str">
        <f t="shared" si="5"/>
        <v/>
      </c>
      <c r="O71" t="str">
        <f t="shared" si="6"/>
        <v/>
      </c>
      <c r="P71" s="19">
        <f t="shared" si="6"/>
        <v>0</v>
      </c>
      <c r="Q71" s="19">
        <f t="shared" ref="Q71:R71" si="30">P71</f>
        <v>0</v>
      </c>
      <c r="R71" s="19">
        <f t="shared" si="30"/>
        <v>0</v>
      </c>
      <c r="T71" t="str">
        <f t="shared" si="4"/>
        <v>FV____CASH</v>
      </c>
    </row>
    <row r="72" spans="9:20" x14ac:dyDescent="0.25">
      <c r="I72" s="30" t="str">
        <f>IF(AND(B37&gt;0,$B$4&gt;0),VLOOKUP($B$4,data!$C:$E,3,0),"")</f>
        <v/>
      </c>
      <c r="L72" s="32" t="str">
        <f t="shared" si="8"/>
        <v/>
      </c>
      <c r="N72" s="32" t="str">
        <f t="shared" si="5"/>
        <v/>
      </c>
      <c r="O72" t="str">
        <f t="shared" si="6"/>
        <v/>
      </c>
      <c r="P72" s="19">
        <f t="shared" si="6"/>
        <v>0</v>
      </c>
      <c r="Q72" s="19">
        <f t="shared" ref="Q72:R72" si="31">P72</f>
        <v>0</v>
      </c>
      <c r="R72" s="19">
        <f t="shared" si="31"/>
        <v>0</v>
      </c>
      <c r="T72" t="str">
        <f t="shared" si="4"/>
        <v>FV____CASH</v>
      </c>
    </row>
    <row r="73" spans="9:20" x14ac:dyDescent="0.25">
      <c r="I73" s="30" t="str">
        <f>IF(AND(B38&gt;0,$B$4&gt;0),VLOOKUP($B$4,data!$C:$E,3,0),"")</f>
        <v/>
      </c>
      <c r="L73" s="32" t="str">
        <f t="shared" si="8"/>
        <v/>
      </c>
      <c r="N73" s="32" t="str">
        <f t="shared" si="5"/>
        <v/>
      </c>
      <c r="O73" t="str">
        <f t="shared" si="6"/>
        <v/>
      </c>
      <c r="P73" s="19">
        <f t="shared" si="6"/>
        <v>0</v>
      </c>
      <c r="Q73" s="19">
        <f t="shared" ref="Q73:R73" si="32">P73</f>
        <v>0</v>
      </c>
      <c r="R73" s="19">
        <f t="shared" si="32"/>
        <v>0</v>
      </c>
      <c r="T73" t="str">
        <f t="shared" si="4"/>
        <v>FV____CASH</v>
      </c>
    </row>
    <row r="74" spans="9:20" x14ac:dyDescent="0.25">
      <c r="I74" s="30" t="str">
        <f>IF(AND(B39&gt;0,$B$4&gt;0),VLOOKUP($B$4,data!$C:$E,3,0),"")</f>
        <v/>
      </c>
      <c r="L74" s="32" t="str">
        <f t="shared" si="8"/>
        <v/>
      </c>
      <c r="N74" s="32" t="str">
        <f t="shared" si="5"/>
        <v/>
      </c>
      <c r="O74" t="str">
        <f t="shared" si="6"/>
        <v/>
      </c>
      <c r="P74" s="19">
        <f t="shared" si="6"/>
        <v>0</v>
      </c>
      <c r="Q74" s="19">
        <f t="shared" ref="Q74:R74" si="33">P74</f>
        <v>0</v>
      </c>
      <c r="R74" s="19">
        <f t="shared" si="33"/>
        <v>0</v>
      </c>
      <c r="T74" t="str">
        <f t="shared" si="4"/>
        <v>FV____CASH</v>
      </c>
    </row>
    <row r="75" spans="9:20" x14ac:dyDescent="0.25">
      <c r="I75" s="30" t="str">
        <f>IF(AND(B40&gt;0,$B$4&gt;0),VLOOKUP($B$4,data!$C:$E,3,0),"")</f>
        <v/>
      </c>
      <c r="L75" s="32" t="str">
        <f t="shared" si="8"/>
        <v/>
      </c>
      <c r="N75" s="32" t="str">
        <f t="shared" si="5"/>
        <v/>
      </c>
      <c r="O75" t="str">
        <f t="shared" si="6"/>
        <v/>
      </c>
      <c r="P75" s="19">
        <f t="shared" si="6"/>
        <v>0</v>
      </c>
      <c r="Q75" s="19">
        <f t="shared" ref="Q75:R75" si="34">P75</f>
        <v>0</v>
      </c>
      <c r="R75" s="19">
        <f t="shared" si="34"/>
        <v>0</v>
      </c>
      <c r="T75" t="str">
        <f t="shared" si="4"/>
        <v>FV____CASH</v>
      </c>
    </row>
    <row r="76" spans="9:20" x14ac:dyDescent="0.25">
      <c r="I76" s="30" t="str">
        <f>IF(AND(B41&gt;0,$B$4&gt;0),VLOOKUP($B$4,data!$C:$E,3,0),"")</f>
        <v/>
      </c>
      <c r="L76" s="32" t="str">
        <f t="shared" si="8"/>
        <v/>
      </c>
      <c r="N76" s="32" t="str">
        <f t="shared" si="5"/>
        <v/>
      </c>
      <c r="O76" t="str">
        <f t="shared" si="6"/>
        <v/>
      </c>
      <c r="P76" s="19">
        <f t="shared" si="6"/>
        <v>0</v>
      </c>
      <c r="Q76" s="19">
        <f t="shared" ref="Q76:R76" si="35">P76</f>
        <v>0</v>
      </c>
      <c r="R76" s="19">
        <f t="shared" si="35"/>
        <v>0</v>
      </c>
      <c r="T76" t="str">
        <f t="shared" si="4"/>
        <v>FV____CASH</v>
      </c>
    </row>
    <row r="77" spans="9:20" x14ac:dyDescent="0.25">
      <c r="I77" s="30" t="str">
        <f>IF(AND(B42&gt;0,$B$4&gt;0),VLOOKUP($B$4,data!$C:$E,3,0),"")</f>
        <v/>
      </c>
      <c r="L77" s="32" t="str">
        <f t="shared" si="8"/>
        <v/>
      </c>
      <c r="N77" s="32" t="str">
        <f t="shared" si="5"/>
        <v/>
      </c>
      <c r="O77" t="str">
        <f t="shared" si="6"/>
        <v/>
      </c>
      <c r="P77" s="19">
        <f t="shared" si="6"/>
        <v>0</v>
      </c>
      <c r="Q77" s="19">
        <f t="shared" ref="Q77:R77" si="36">P77</f>
        <v>0</v>
      </c>
      <c r="R77" s="19">
        <f t="shared" si="36"/>
        <v>0</v>
      </c>
      <c r="T77" t="str">
        <f t="shared" ref="T77:T82" si="37">_xlfn.CONCAT("FV","_",$B$4,"_",$B$7,"_",$B$8,"_CASH")</f>
        <v>FV____CASH</v>
      </c>
    </row>
    <row r="78" spans="9:20" x14ac:dyDescent="0.25">
      <c r="I78" s="30" t="str">
        <f>IF(AND(B43&gt;0,$B$4&gt;0),VLOOKUP($B$4,data!$C:$E,3,0),"")</f>
        <v/>
      </c>
      <c r="L78" s="32" t="str">
        <f t="shared" si="8"/>
        <v/>
      </c>
      <c r="N78" s="32" t="str">
        <f t="shared" si="5"/>
        <v/>
      </c>
      <c r="O78" t="str">
        <f t="shared" si="6"/>
        <v/>
      </c>
      <c r="P78" s="19">
        <f t="shared" si="6"/>
        <v>0</v>
      </c>
      <c r="Q78" s="19">
        <f t="shared" ref="Q78:R78" si="38">P78</f>
        <v>0</v>
      </c>
      <c r="R78" s="19">
        <f t="shared" si="38"/>
        <v>0</v>
      </c>
      <c r="T78" t="str">
        <f t="shared" si="37"/>
        <v>FV____CASH</v>
      </c>
    </row>
    <row r="79" spans="9:20" x14ac:dyDescent="0.25">
      <c r="I79" s="30" t="str">
        <f>IF(AND(B44&gt;0,$B$4&gt;0),VLOOKUP($B$4,data!$C:$E,3,0),"")</f>
        <v/>
      </c>
      <c r="L79" s="32" t="str">
        <f t="shared" si="8"/>
        <v/>
      </c>
      <c r="N79" s="32" t="str">
        <f t="shared" si="5"/>
        <v/>
      </c>
      <c r="O79" t="str">
        <f t="shared" si="6"/>
        <v/>
      </c>
      <c r="P79" s="19">
        <f t="shared" si="6"/>
        <v>0</v>
      </c>
      <c r="Q79" s="19">
        <f t="shared" ref="Q79:R79" si="39">P79</f>
        <v>0</v>
      </c>
      <c r="R79" s="19">
        <f t="shared" si="39"/>
        <v>0</v>
      </c>
      <c r="T79" t="str">
        <f t="shared" si="37"/>
        <v>FV____CASH</v>
      </c>
    </row>
    <row r="80" spans="9:20" x14ac:dyDescent="0.25">
      <c r="I80" s="30" t="str">
        <f>IF(AND(B45&gt;0,$B$4&gt;0),VLOOKUP($B$4,data!$C:$E,3,0),"")</f>
        <v/>
      </c>
      <c r="L80" s="32" t="str">
        <f t="shared" si="8"/>
        <v/>
      </c>
      <c r="N80" s="32" t="str">
        <f t="shared" si="5"/>
        <v/>
      </c>
      <c r="O80" t="str">
        <f t="shared" si="6"/>
        <v/>
      </c>
      <c r="P80" s="19">
        <f t="shared" si="6"/>
        <v>0</v>
      </c>
      <c r="Q80" s="19">
        <f t="shared" ref="Q80:R80" si="40">P80</f>
        <v>0</v>
      </c>
      <c r="R80" s="19">
        <f t="shared" si="40"/>
        <v>0</v>
      </c>
      <c r="T80" t="str">
        <f t="shared" si="37"/>
        <v>FV____CASH</v>
      </c>
    </row>
    <row r="81" spans="9:20" x14ac:dyDescent="0.25">
      <c r="I81" s="30" t="str">
        <f>IF(AND(B46&gt;0,$B$4&gt;0),VLOOKUP($B$4,data!$C:$E,3,0),"")</f>
        <v/>
      </c>
      <c r="L81" s="32" t="str">
        <f t="shared" si="8"/>
        <v/>
      </c>
      <c r="N81" s="32" t="str">
        <f t="shared" si="5"/>
        <v/>
      </c>
      <c r="O81" t="str">
        <f t="shared" si="6"/>
        <v/>
      </c>
      <c r="P81" s="19">
        <f t="shared" si="6"/>
        <v>0</v>
      </c>
      <c r="Q81" s="19">
        <f t="shared" ref="Q81:R81" si="41">P81</f>
        <v>0</v>
      </c>
      <c r="R81" s="19">
        <f t="shared" si="41"/>
        <v>0</v>
      </c>
      <c r="T81" t="str">
        <f t="shared" si="37"/>
        <v>FV____CASH</v>
      </c>
    </row>
    <row r="82" spans="9:20" x14ac:dyDescent="0.25">
      <c r="I82" s="30" t="str">
        <f>IF(AND(B47&gt;0,$B$4&gt;0),VLOOKUP($B$4,data!$C:$E,3,0),"")</f>
        <v/>
      </c>
      <c r="L82" s="32" t="str">
        <f t="shared" si="8"/>
        <v/>
      </c>
      <c r="N82" s="32" t="str">
        <f t="shared" si="5"/>
        <v/>
      </c>
      <c r="O82" t="str">
        <f t="shared" si="6"/>
        <v/>
      </c>
      <c r="P82" s="19">
        <f t="shared" si="6"/>
        <v>0</v>
      </c>
      <c r="Q82" s="19">
        <f t="shared" ref="Q82:R82" si="42">P82</f>
        <v>0</v>
      </c>
      <c r="R82" s="19">
        <f t="shared" si="42"/>
        <v>0</v>
      </c>
      <c r="T82" t="str">
        <f t="shared" si="37"/>
        <v>FV____CASH</v>
      </c>
    </row>
  </sheetData>
  <sheetProtection algorithmName="SHA-512" hashValue="uQPocIXHor7CkDZlNSqEXND7yCTFiskXbwCScYdAqdolBWhkg9w1MWH0rAdez4nzprdmQ8bxVjVx6UCrH5HwAw==" saltValue="46xjnOC06mKCtX2XHU1kIQ==" spinCount="100000" sheet="1" objects="1" scenarios="1"/>
  <protectedRanges>
    <protectedRange sqref="A13:F47" name="FV"/>
    <protectedRange sqref="B6" name="Číslo účtu"/>
    <protectedRange sqref="B3" name="Dátum vyúčtovania"/>
  </protectedRanges>
  <autoFilter ref="I12:AV82" xr:uid="{00000000-0009-0000-0000-000000000000}"/>
  <dataConsolidate/>
  <mergeCells count="2">
    <mergeCell ref="A4:A5"/>
    <mergeCell ref="B4:B5"/>
  </mergeCells>
  <dataValidations xWindow="302" yWindow="1041" count="4">
    <dataValidation errorStyle="information" allowBlank="1" showInputMessage="1" showErrorMessage="1" errorTitle="popis" promptTitle="Vlastny popis" prompt="ak pole Popis vydavku obsahuje hodnotu INE, doplnte vlastny popis_x000a_" sqref="D13:D47" xr:uid="{00000000-0002-0000-0000-000000000000}"/>
    <dataValidation type="date" allowBlank="1" showInputMessage="1" showErrorMessage="1" sqref="B3" xr:uid="{00000000-0002-0000-0000-000001000000}">
      <formula1>42736</formula1>
      <formula2>44196</formula2>
    </dataValidation>
    <dataValidation type="decimal" operator="greaterThan" allowBlank="1" showInputMessage="1" showErrorMessage="1" sqref="E13:E47" xr:uid="{00000000-0002-0000-0000-000002000000}">
      <formula1>0</formula1>
    </dataValidation>
    <dataValidation type="date" allowBlank="1" showInputMessage="1" showErrorMessage="1" promptTitle="Datum" prompt="Vyplnte datum v tvare DD.MM.RRRR" sqref="B13:B47" xr:uid="{00000000-0002-0000-0000-000004000000}">
      <formula1>42370</formula1>
      <formula2>44196</formula2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302" yWindow="1041" count="3">
        <x14:dataValidation type="list" allowBlank="1" showInputMessage="1" showErrorMessage="1" xr:uid="{00000000-0002-0000-0000-000006000000}">
          <x14:formula1>
            <xm:f>data!$M$2:$M$33</xm:f>
          </x14:formula1>
          <xm:sqref>F13:F47</xm:sqref>
        </x14:dataValidation>
        <x14:dataValidation type="list" allowBlank="1" showInputMessage="1" showErrorMessage="1" promptTitle="Popis výdavku" prompt="Vyberte položku z menu. " xr:uid="{00000000-0002-0000-0000-000007000000}">
          <x14:formula1>
            <xm:f>data!$O$2:$O$14</xm:f>
          </x14:formula1>
          <xm:sqref>C13:C47</xm:sqref>
        </x14:dataValidation>
        <x14:dataValidation type="list" allowBlank="1" showInputMessage="1" showErrorMessage="1" xr:uid="{A58079EE-A5F2-42CD-83AE-5898CCB9DE8F}">
          <x14:formula1>
            <xm:f>data!$C$2:$C$33</xm:f>
          </x14:formula1>
          <xm:sqref>B4:B5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80"/>
  <sheetViews>
    <sheetView showGridLines="0" zoomScale="91" zoomScaleNormal="91" workbookViewId="0">
      <selection sqref="A1:A1048576"/>
    </sheetView>
  </sheetViews>
  <sheetFormatPr defaultRowHeight="15" x14ac:dyDescent="0.25"/>
  <cols>
    <col min="1" max="1" width="9.42578125" customWidth="1"/>
    <col min="3" max="3" width="20.85546875" bestFit="1" customWidth="1"/>
    <col min="4" max="4" width="14.140625" style="40" bestFit="1" customWidth="1"/>
    <col min="5" max="5" width="10.7109375" bestFit="1" customWidth="1"/>
    <col min="6" max="6" width="31.140625" bestFit="1" customWidth="1"/>
    <col min="8" max="8" width="42.28515625" bestFit="1" customWidth="1"/>
    <col min="9" max="9" width="11" bestFit="1" customWidth="1"/>
    <col min="15" max="15" width="16.28515625" bestFit="1" customWidth="1"/>
    <col min="16" max="16" width="11" bestFit="1" customWidth="1"/>
    <col min="17" max="17" width="37.85546875" bestFit="1" customWidth="1"/>
  </cols>
  <sheetData>
    <row r="1" spans="1:17" x14ac:dyDescent="0.25">
      <c r="A1" t="s">
        <v>9</v>
      </c>
      <c r="C1" s="43" t="s">
        <v>129</v>
      </c>
      <c r="D1" s="44" t="s">
        <v>130</v>
      </c>
      <c r="E1" s="43" t="s">
        <v>11</v>
      </c>
      <c r="F1" s="43" t="s">
        <v>30</v>
      </c>
      <c r="H1" t="s">
        <v>43</v>
      </c>
      <c r="I1" t="s">
        <v>11</v>
      </c>
      <c r="M1" t="s">
        <v>75</v>
      </c>
      <c r="O1" t="s">
        <v>77</v>
      </c>
      <c r="P1" t="s">
        <v>78</v>
      </c>
      <c r="Q1" t="s">
        <v>79</v>
      </c>
    </row>
    <row r="2" spans="1:17" x14ac:dyDescent="0.25">
      <c r="A2">
        <v>1</v>
      </c>
      <c r="C2" s="2" t="s">
        <v>153</v>
      </c>
      <c r="D2" s="40" t="s">
        <v>128</v>
      </c>
      <c r="E2">
        <v>327010003</v>
      </c>
      <c r="F2" t="s">
        <v>12</v>
      </c>
      <c r="H2" t="s">
        <v>35</v>
      </c>
      <c r="I2">
        <v>533010043</v>
      </c>
      <c r="M2" s="18" t="s">
        <v>59</v>
      </c>
      <c r="O2" t="s">
        <v>86</v>
      </c>
      <c r="P2">
        <v>533010025</v>
      </c>
      <c r="Q2" t="s">
        <v>31</v>
      </c>
    </row>
    <row r="3" spans="1:17" x14ac:dyDescent="0.25">
      <c r="A3">
        <f>A2+1</f>
        <v>2</v>
      </c>
      <c r="C3" s="2" t="s">
        <v>150</v>
      </c>
      <c r="D3" s="40" t="s">
        <v>128</v>
      </c>
      <c r="E3">
        <v>327010005</v>
      </c>
      <c r="F3" t="s">
        <v>13</v>
      </c>
      <c r="H3" t="s">
        <v>36</v>
      </c>
      <c r="I3">
        <v>533010031</v>
      </c>
      <c r="M3" s="18" t="s">
        <v>46</v>
      </c>
      <c r="O3" t="s">
        <v>34</v>
      </c>
      <c r="P3">
        <v>533010038</v>
      </c>
      <c r="Q3" t="s">
        <v>34</v>
      </c>
    </row>
    <row r="4" spans="1:17" x14ac:dyDescent="0.25">
      <c r="A4">
        <f t="shared" ref="A4:A13" si="0">A3+1</f>
        <v>3</v>
      </c>
      <c r="C4" s="2" t="s">
        <v>151</v>
      </c>
      <c r="D4" s="40" t="s">
        <v>128</v>
      </c>
      <c r="E4">
        <v>327010009</v>
      </c>
      <c r="F4" t="s">
        <v>14</v>
      </c>
      <c r="H4" t="s">
        <v>37</v>
      </c>
      <c r="I4">
        <v>533010033</v>
      </c>
      <c r="M4" s="18" t="s">
        <v>60</v>
      </c>
      <c r="O4" t="s">
        <v>85</v>
      </c>
      <c r="P4">
        <v>533010025</v>
      </c>
      <c r="Q4" t="s">
        <v>31</v>
      </c>
    </row>
    <row r="5" spans="1:17" x14ac:dyDescent="0.25">
      <c r="A5">
        <f t="shared" si="0"/>
        <v>4</v>
      </c>
      <c r="C5" s="54" t="s">
        <v>152</v>
      </c>
      <c r="D5" s="40" t="s">
        <v>128</v>
      </c>
      <c r="E5">
        <v>327010015</v>
      </c>
      <c r="F5" t="s">
        <v>15</v>
      </c>
      <c r="H5" t="s">
        <v>38</v>
      </c>
      <c r="I5">
        <v>533010035</v>
      </c>
      <c r="M5" s="18" t="s">
        <v>61</v>
      </c>
      <c r="O5" t="s">
        <v>81</v>
      </c>
      <c r="P5">
        <v>533010029</v>
      </c>
      <c r="Q5" t="s">
        <v>33</v>
      </c>
    </row>
    <row r="6" spans="1:17" x14ac:dyDescent="0.25">
      <c r="A6">
        <f t="shared" si="0"/>
        <v>5</v>
      </c>
      <c r="C6" s="2" t="s">
        <v>154</v>
      </c>
      <c r="D6" s="40" t="s">
        <v>128</v>
      </c>
      <c r="E6">
        <v>327010022</v>
      </c>
      <c r="F6" t="s">
        <v>16</v>
      </c>
      <c r="H6" t="s">
        <v>39</v>
      </c>
      <c r="I6">
        <v>533010036</v>
      </c>
      <c r="M6" s="18" t="s">
        <v>62</v>
      </c>
      <c r="O6" t="s">
        <v>82</v>
      </c>
      <c r="P6">
        <v>533010036</v>
      </c>
      <c r="Q6" t="s">
        <v>39</v>
      </c>
    </row>
    <row r="7" spans="1:17" x14ac:dyDescent="0.25">
      <c r="A7">
        <f t="shared" si="0"/>
        <v>6</v>
      </c>
      <c r="C7" s="2" t="s">
        <v>155</v>
      </c>
      <c r="D7" s="40" t="s">
        <v>128</v>
      </c>
      <c r="E7">
        <v>327010024</v>
      </c>
      <c r="F7" t="s">
        <v>17</v>
      </c>
      <c r="H7" t="s">
        <v>40</v>
      </c>
      <c r="I7">
        <v>533010026</v>
      </c>
      <c r="M7" s="18" t="s">
        <v>47</v>
      </c>
      <c r="O7" t="s">
        <v>83</v>
      </c>
      <c r="P7">
        <v>562010012</v>
      </c>
      <c r="Q7" t="s">
        <v>80</v>
      </c>
    </row>
    <row r="8" spans="1:17" x14ac:dyDescent="0.25">
      <c r="A8">
        <f t="shared" si="0"/>
        <v>7</v>
      </c>
      <c r="C8" s="2" t="s">
        <v>156</v>
      </c>
      <c r="D8" s="40" t="s">
        <v>128</v>
      </c>
      <c r="E8">
        <v>327010025</v>
      </c>
      <c r="F8" t="s">
        <v>18</v>
      </c>
      <c r="H8" t="s">
        <v>41</v>
      </c>
      <c r="I8">
        <v>533010024</v>
      </c>
      <c r="M8" s="18" t="s">
        <v>48</v>
      </c>
      <c r="O8" t="s">
        <v>139</v>
      </c>
      <c r="P8" s="45">
        <v>533018021</v>
      </c>
      <c r="Q8" t="s">
        <v>138</v>
      </c>
    </row>
    <row r="9" spans="1:17" x14ac:dyDescent="0.25">
      <c r="A9">
        <f t="shared" si="0"/>
        <v>8</v>
      </c>
      <c r="C9" s="41" t="s">
        <v>132</v>
      </c>
      <c r="D9" s="40" t="s">
        <v>128</v>
      </c>
      <c r="E9">
        <v>327010026</v>
      </c>
      <c r="F9" t="s">
        <v>19</v>
      </c>
      <c r="H9" t="s">
        <v>31</v>
      </c>
      <c r="I9">
        <v>533010025</v>
      </c>
      <c r="M9" s="18" t="s">
        <v>49</v>
      </c>
      <c r="O9" t="s">
        <v>84</v>
      </c>
      <c r="P9">
        <v>533010020</v>
      </c>
      <c r="Q9" t="s">
        <v>84</v>
      </c>
    </row>
    <row r="10" spans="1:17" x14ac:dyDescent="0.25">
      <c r="A10">
        <f t="shared" si="0"/>
        <v>9</v>
      </c>
      <c r="C10" s="2" t="s">
        <v>157</v>
      </c>
      <c r="D10" s="40" t="s">
        <v>128</v>
      </c>
      <c r="E10">
        <v>327010030</v>
      </c>
      <c r="F10" t="s">
        <v>140</v>
      </c>
      <c r="H10" t="s">
        <v>32</v>
      </c>
      <c r="I10">
        <v>533010027</v>
      </c>
      <c r="M10" s="18" t="s">
        <v>63</v>
      </c>
      <c r="O10" t="s">
        <v>172</v>
      </c>
      <c r="P10">
        <v>533010024</v>
      </c>
      <c r="Q10" t="s">
        <v>41</v>
      </c>
    </row>
    <row r="11" spans="1:17" x14ac:dyDescent="0.25">
      <c r="A11">
        <f t="shared" si="0"/>
        <v>10</v>
      </c>
      <c r="C11" s="2" t="s">
        <v>158</v>
      </c>
      <c r="D11" s="2" t="s">
        <v>128</v>
      </c>
      <c r="E11">
        <v>327010035</v>
      </c>
      <c r="F11" t="s">
        <v>20</v>
      </c>
      <c r="H11" t="s">
        <v>33</v>
      </c>
      <c r="I11">
        <v>533010029</v>
      </c>
      <c r="M11" s="18" t="s">
        <v>56</v>
      </c>
      <c r="O11" t="s">
        <v>173</v>
      </c>
      <c r="P11">
        <v>533010024</v>
      </c>
      <c r="Q11" t="s">
        <v>41</v>
      </c>
    </row>
    <row r="12" spans="1:17" x14ac:dyDescent="0.25">
      <c r="A12">
        <f t="shared" si="0"/>
        <v>11</v>
      </c>
      <c r="C12" s="2" t="s">
        <v>159</v>
      </c>
      <c r="D12" s="2" t="s">
        <v>128</v>
      </c>
      <c r="E12">
        <v>327010039</v>
      </c>
      <c r="F12" t="s">
        <v>141</v>
      </c>
      <c r="H12" t="s">
        <v>34</v>
      </c>
      <c r="I12">
        <v>533010038</v>
      </c>
      <c r="M12" s="18" t="s">
        <v>50</v>
      </c>
      <c r="O12" t="s">
        <v>187</v>
      </c>
      <c r="P12">
        <v>533010022</v>
      </c>
      <c r="Q12" t="s">
        <v>135</v>
      </c>
    </row>
    <row r="13" spans="1:17" x14ac:dyDescent="0.25">
      <c r="A13">
        <f t="shared" si="0"/>
        <v>12</v>
      </c>
      <c r="C13" s="2" t="s">
        <v>160</v>
      </c>
      <c r="D13" s="2" t="s">
        <v>128</v>
      </c>
      <c r="E13">
        <v>327010040</v>
      </c>
      <c r="F13" t="s">
        <v>21</v>
      </c>
      <c r="H13" t="s">
        <v>42</v>
      </c>
      <c r="I13">
        <v>533010049</v>
      </c>
      <c r="M13" s="18" t="s">
        <v>54</v>
      </c>
      <c r="O13" t="s">
        <v>186</v>
      </c>
      <c r="P13">
        <v>533010045</v>
      </c>
      <c r="Q13" t="s">
        <v>185</v>
      </c>
    </row>
    <row r="14" spans="1:17" x14ac:dyDescent="0.25">
      <c r="C14" s="2" t="s">
        <v>161</v>
      </c>
      <c r="D14" s="2" t="s">
        <v>128</v>
      </c>
      <c r="E14">
        <v>327010045</v>
      </c>
      <c r="F14" t="s">
        <v>22</v>
      </c>
      <c r="H14" t="s">
        <v>138</v>
      </c>
      <c r="I14" s="45">
        <v>533018021</v>
      </c>
      <c r="M14" s="18" t="s">
        <v>64</v>
      </c>
      <c r="P14" s="42"/>
    </row>
    <row r="15" spans="1:17" x14ac:dyDescent="0.25">
      <c r="C15" s="2" t="s">
        <v>162</v>
      </c>
      <c r="D15" s="2" t="s">
        <v>128</v>
      </c>
      <c r="E15">
        <v>327010047</v>
      </c>
      <c r="F15" t="s">
        <v>23</v>
      </c>
      <c r="H15" t="s">
        <v>134</v>
      </c>
      <c r="I15">
        <v>533010050</v>
      </c>
      <c r="M15" s="18" t="s">
        <v>65</v>
      </c>
    </row>
    <row r="16" spans="1:17" x14ac:dyDescent="0.25">
      <c r="C16" s="2" t="s">
        <v>163</v>
      </c>
      <c r="D16" s="2" t="s">
        <v>128</v>
      </c>
      <c r="E16">
        <v>327010048</v>
      </c>
      <c r="F16" t="s">
        <v>24</v>
      </c>
      <c r="H16" t="s">
        <v>135</v>
      </c>
      <c r="I16">
        <v>533010022</v>
      </c>
      <c r="M16" s="18" t="s">
        <v>66</v>
      </c>
    </row>
    <row r="17" spans="3:13" x14ac:dyDescent="0.25">
      <c r="C17" s="2" t="s">
        <v>164</v>
      </c>
      <c r="D17" s="2" t="s">
        <v>128</v>
      </c>
      <c r="E17">
        <v>327010053</v>
      </c>
      <c r="F17" t="s">
        <v>25</v>
      </c>
      <c r="H17" t="s">
        <v>41</v>
      </c>
      <c r="I17">
        <v>533010024</v>
      </c>
      <c r="M17" s="18" t="s">
        <v>45</v>
      </c>
    </row>
    <row r="18" spans="3:13" x14ac:dyDescent="0.25">
      <c r="C18" s="2" t="s">
        <v>165</v>
      </c>
      <c r="D18" s="2" t="s">
        <v>128</v>
      </c>
      <c r="E18">
        <v>327010056</v>
      </c>
      <c r="F18" t="s">
        <v>26</v>
      </c>
      <c r="H18" t="s">
        <v>185</v>
      </c>
      <c r="I18">
        <v>533010045</v>
      </c>
      <c r="M18" s="18" t="s">
        <v>67</v>
      </c>
    </row>
    <row r="19" spans="3:13" x14ac:dyDescent="0.25">
      <c r="C19" s="2" t="s">
        <v>149</v>
      </c>
      <c r="D19" s="2" t="s">
        <v>128</v>
      </c>
      <c r="E19">
        <v>327010065</v>
      </c>
      <c r="F19" t="s">
        <v>27</v>
      </c>
      <c r="M19" s="18" t="s">
        <v>68</v>
      </c>
    </row>
    <row r="20" spans="3:13" x14ac:dyDescent="0.25">
      <c r="C20" s="2" t="s">
        <v>148</v>
      </c>
      <c r="D20" s="2" t="s">
        <v>128</v>
      </c>
      <c r="E20">
        <v>327010067</v>
      </c>
      <c r="F20" t="s">
        <v>142</v>
      </c>
      <c r="M20" s="18" t="s">
        <v>69</v>
      </c>
    </row>
    <row r="21" spans="3:13" x14ac:dyDescent="0.25">
      <c r="C21" s="2" t="s">
        <v>166</v>
      </c>
      <c r="D21" s="2" t="s">
        <v>128</v>
      </c>
      <c r="E21">
        <v>327010068</v>
      </c>
      <c r="F21" t="s">
        <v>28</v>
      </c>
      <c r="M21" s="18" t="s">
        <v>55</v>
      </c>
    </row>
    <row r="22" spans="3:13" x14ac:dyDescent="0.25">
      <c r="C22" s="2" t="s">
        <v>167</v>
      </c>
      <c r="D22" s="2" t="s">
        <v>128</v>
      </c>
      <c r="E22">
        <v>327010069</v>
      </c>
      <c r="F22" t="s">
        <v>143</v>
      </c>
      <c r="M22" s="18" t="s">
        <v>70</v>
      </c>
    </row>
    <row r="23" spans="3:13" x14ac:dyDescent="0.25">
      <c r="C23" s="2" t="s">
        <v>131</v>
      </c>
      <c r="D23" s="2" t="s">
        <v>128</v>
      </c>
      <c r="E23">
        <v>327010071</v>
      </c>
      <c r="F23" t="s">
        <v>29</v>
      </c>
      <c r="M23" s="18" t="s">
        <v>71</v>
      </c>
    </row>
    <row r="24" spans="3:13" x14ac:dyDescent="0.25">
      <c r="C24" s="2" t="s">
        <v>168</v>
      </c>
      <c r="D24" s="2" t="s">
        <v>128</v>
      </c>
      <c r="E24">
        <v>327010072</v>
      </c>
      <c r="F24" t="s">
        <v>144</v>
      </c>
      <c r="M24" s="18" t="s">
        <v>51</v>
      </c>
    </row>
    <row r="25" spans="3:13" x14ac:dyDescent="0.25">
      <c r="C25" s="2" t="s">
        <v>169</v>
      </c>
      <c r="D25" s="2" t="s">
        <v>128</v>
      </c>
      <c r="E25">
        <v>327010073</v>
      </c>
      <c r="F25" t="s">
        <v>145</v>
      </c>
      <c r="M25" s="18" t="s">
        <v>52</v>
      </c>
    </row>
    <row r="26" spans="3:13" x14ac:dyDescent="0.25">
      <c r="C26" s="2" t="s">
        <v>170</v>
      </c>
      <c r="D26" s="2" t="s">
        <v>128</v>
      </c>
      <c r="E26">
        <v>327010074</v>
      </c>
      <c r="F26" t="s">
        <v>146</v>
      </c>
      <c r="M26" s="18" t="s">
        <v>57</v>
      </c>
    </row>
    <row r="27" spans="3:13" x14ac:dyDescent="0.25">
      <c r="C27" s="2" t="s">
        <v>171</v>
      </c>
      <c r="D27" s="2" t="s">
        <v>128</v>
      </c>
      <c r="E27">
        <v>327010075</v>
      </c>
      <c r="F27" t="s">
        <v>147</v>
      </c>
      <c r="M27" s="18" t="s">
        <v>53</v>
      </c>
    </row>
    <row r="28" spans="3:13" x14ac:dyDescent="0.25">
      <c r="C28" s="41" t="s">
        <v>175</v>
      </c>
      <c r="D28" s="41" t="s">
        <v>128</v>
      </c>
      <c r="E28">
        <v>327010076</v>
      </c>
      <c r="F28" t="s">
        <v>176</v>
      </c>
      <c r="M28" s="18" t="s">
        <v>72</v>
      </c>
    </row>
    <row r="29" spans="3:13" x14ac:dyDescent="0.25">
      <c r="C29" s="54" t="s">
        <v>178</v>
      </c>
      <c r="D29" s="41" t="s">
        <v>128</v>
      </c>
      <c r="E29">
        <v>327010079</v>
      </c>
      <c r="F29" t="s">
        <v>177</v>
      </c>
      <c r="M29" s="18" t="s">
        <v>73</v>
      </c>
    </row>
    <row r="30" spans="3:13" x14ac:dyDescent="0.25">
      <c r="C30" s="54" t="s">
        <v>180</v>
      </c>
      <c r="D30" s="41" t="s">
        <v>128</v>
      </c>
      <c r="E30">
        <v>327010080</v>
      </c>
      <c r="F30" t="s">
        <v>179</v>
      </c>
      <c r="M30" s="18" t="s">
        <v>58</v>
      </c>
    </row>
    <row r="31" spans="3:13" x14ac:dyDescent="0.25">
      <c r="C31" s="54" t="s">
        <v>182</v>
      </c>
      <c r="D31" s="41" t="s">
        <v>128</v>
      </c>
      <c r="E31">
        <v>327010021</v>
      </c>
      <c r="F31" t="s">
        <v>181</v>
      </c>
      <c r="M31" s="18" t="s">
        <v>44</v>
      </c>
    </row>
    <row r="32" spans="3:13" x14ac:dyDescent="0.25">
      <c r="C32" s="54" t="s">
        <v>184</v>
      </c>
      <c r="D32" s="41" t="s">
        <v>128</v>
      </c>
      <c r="E32">
        <v>327010081</v>
      </c>
      <c r="F32" t="s">
        <v>183</v>
      </c>
      <c r="M32" s="18" t="s">
        <v>74</v>
      </c>
    </row>
    <row r="33" spans="3:13" x14ac:dyDescent="0.25">
      <c r="C33" s="54" t="s">
        <v>189</v>
      </c>
      <c r="D33" s="41" t="s">
        <v>128</v>
      </c>
      <c r="E33">
        <v>327010082</v>
      </c>
      <c r="F33" t="s">
        <v>188</v>
      </c>
      <c r="M33" s="18" t="s">
        <v>76</v>
      </c>
    </row>
    <row r="34" spans="3:13" x14ac:dyDescent="0.25">
      <c r="C34" s="54"/>
      <c r="D34" s="41"/>
    </row>
    <row r="35" spans="3:13" x14ac:dyDescent="0.25">
      <c r="C35" s="41"/>
      <c r="D35" s="41"/>
    </row>
    <row r="36" spans="3:13" x14ac:dyDescent="0.25">
      <c r="C36" s="41"/>
      <c r="D36" s="41"/>
    </row>
    <row r="37" spans="3:13" x14ac:dyDescent="0.25">
      <c r="C37" s="41"/>
      <c r="D37" s="41"/>
    </row>
    <row r="38" spans="3:13" x14ac:dyDescent="0.25">
      <c r="C38" s="54"/>
      <c r="D38" s="41"/>
    </row>
    <row r="39" spans="3:13" x14ac:dyDescent="0.25">
      <c r="C39" s="54"/>
      <c r="D39" s="41"/>
    </row>
    <row r="40" spans="3:13" x14ac:dyDescent="0.25">
      <c r="C40" s="41"/>
      <c r="D40" s="41"/>
    </row>
    <row r="41" spans="3:13" x14ac:dyDescent="0.25">
      <c r="C41" s="41"/>
      <c r="D41" s="41"/>
    </row>
    <row r="42" spans="3:13" x14ac:dyDescent="0.25">
      <c r="C42" s="41"/>
      <c r="D42" s="41"/>
    </row>
    <row r="43" spans="3:13" x14ac:dyDescent="0.25">
      <c r="C43" s="41"/>
      <c r="D43" s="41"/>
    </row>
    <row r="44" spans="3:13" x14ac:dyDescent="0.25">
      <c r="C44" s="41"/>
      <c r="D44" s="41"/>
    </row>
    <row r="50" spans="3:3" x14ac:dyDescent="0.25">
      <c r="C50" s="40"/>
    </row>
    <row r="51" spans="3:3" x14ac:dyDescent="0.25">
      <c r="C51" s="40"/>
    </row>
    <row r="52" spans="3:3" x14ac:dyDescent="0.25">
      <c r="C52" s="40"/>
    </row>
    <row r="53" spans="3:3" x14ac:dyDescent="0.25">
      <c r="C53" s="40"/>
    </row>
    <row r="54" spans="3:3" x14ac:dyDescent="0.25">
      <c r="C54" s="40"/>
    </row>
    <row r="55" spans="3:3" x14ac:dyDescent="0.25">
      <c r="C55" s="40"/>
    </row>
    <row r="56" spans="3:3" x14ac:dyDescent="0.25">
      <c r="C56" s="40"/>
    </row>
    <row r="57" spans="3:3" x14ac:dyDescent="0.25">
      <c r="C57" s="40"/>
    </row>
    <row r="58" spans="3:3" x14ac:dyDescent="0.25">
      <c r="C58" s="40"/>
    </row>
    <row r="59" spans="3:3" x14ac:dyDescent="0.25">
      <c r="C59" s="40"/>
    </row>
    <row r="60" spans="3:3" x14ac:dyDescent="0.25">
      <c r="C60" s="40"/>
    </row>
    <row r="61" spans="3:3" x14ac:dyDescent="0.25">
      <c r="C61" s="40"/>
    </row>
    <row r="62" spans="3:3" x14ac:dyDescent="0.25">
      <c r="C62" s="40"/>
    </row>
    <row r="63" spans="3:3" x14ac:dyDescent="0.25">
      <c r="C63" s="40"/>
    </row>
    <row r="64" spans="3:3" x14ac:dyDescent="0.25">
      <c r="C64" s="40"/>
    </row>
    <row r="65" spans="3:3" x14ac:dyDescent="0.25">
      <c r="C65" s="40"/>
    </row>
    <row r="66" spans="3:3" x14ac:dyDescent="0.25">
      <c r="C66" s="40"/>
    </row>
    <row r="67" spans="3:3" x14ac:dyDescent="0.25">
      <c r="C67" s="40"/>
    </row>
    <row r="68" spans="3:3" x14ac:dyDescent="0.25">
      <c r="C68" s="40"/>
    </row>
    <row r="69" spans="3:3" x14ac:dyDescent="0.25">
      <c r="C69" s="40"/>
    </row>
    <row r="70" spans="3:3" x14ac:dyDescent="0.25">
      <c r="C70" s="40"/>
    </row>
    <row r="71" spans="3:3" x14ac:dyDescent="0.25">
      <c r="C71" s="40"/>
    </row>
    <row r="72" spans="3:3" x14ac:dyDescent="0.25">
      <c r="C72" s="53"/>
    </row>
    <row r="73" spans="3:3" x14ac:dyDescent="0.25">
      <c r="C73" s="53"/>
    </row>
    <row r="74" spans="3:3" x14ac:dyDescent="0.25">
      <c r="C74" s="53"/>
    </row>
    <row r="75" spans="3:3" x14ac:dyDescent="0.25">
      <c r="C75" s="53"/>
    </row>
    <row r="76" spans="3:3" x14ac:dyDescent="0.25">
      <c r="C76" s="53"/>
    </row>
    <row r="77" spans="3:3" x14ac:dyDescent="0.25">
      <c r="C77" s="53"/>
    </row>
    <row r="78" spans="3:3" x14ac:dyDescent="0.25">
      <c r="C78" s="53"/>
    </row>
    <row r="79" spans="3:3" x14ac:dyDescent="0.25">
      <c r="C79" s="53"/>
    </row>
    <row r="80" spans="3:3" x14ac:dyDescent="0.25">
      <c r="C80" s="53"/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vyuctovanie</vt:lpstr>
      <vt:lpstr>cislo_uctu</vt:lpstr>
      <vt:lpstr>vyuctovanie!Oblasť_tlače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Šimúnek Tomáš</dc:creator>
  <cp:lastModifiedBy>Hustavova Lenka</cp:lastModifiedBy>
  <cp:lastPrinted>2018-05-02T08:21:21Z</cp:lastPrinted>
  <dcterms:created xsi:type="dcterms:W3CDTF">2017-11-22T13:37:06Z</dcterms:created>
  <dcterms:modified xsi:type="dcterms:W3CDTF">2018-09-24T12:58:46Z</dcterms:modified>
</cp:coreProperties>
</file>